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deutschMaty2020\HarmonogramyStudiówIFO\"/>
    </mc:Choice>
  </mc:AlternateContent>
  <bookViews>
    <workbookView xWindow="0" yWindow="0" windowWidth="28800" windowHeight="11835" tabRatio="617"/>
  </bookViews>
  <sheets>
    <sheet name="Germanistyka 2019-20" sheetId="1" r:id="rId1"/>
  </sheets>
  <calcPr calcId="162913"/>
</workbook>
</file>

<file path=xl/calcChain.xml><?xml version="1.0" encoding="utf-8"?>
<calcChain xmlns="http://schemas.openxmlformats.org/spreadsheetml/2006/main">
  <c r="AW58" i="1" l="1"/>
  <c r="AV58" i="1" s="1"/>
  <c r="AW59" i="1"/>
  <c r="AV59" i="1" s="1"/>
  <c r="AW60" i="1"/>
  <c r="AV60" i="1" s="1"/>
  <c r="AW61" i="1"/>
  <c r="AV61" i="1" s="1"/>
  <c r="AW62" i="1"/>
  <c r="AV62" i="1" s="1"/>
  <c r="AW63" i="1"/>
  <c r="AV63" i="1" s="1"/>
  <c r="AW64" i="1"/>
  <c r="AV64" i="1" s="1"/>
  <c r="AW65" i="1"/>
  <c r="AV65" i="1" s="1"/>
  <c r="AW66" i="1"/>
  <c r="AV66" i="1" s="1"/>
  <c r="AW67" i="1"/>
  <c r="AV67" i="1" s="1"/>
  <c r="AW68" i="1"/>
  <c r="AV68" i="1" s="1"/>
  <c r="AW71" i="1"/>
  <c r="AV71" i="1" s="1"/>
  <c r="AW72" i="1"/>
  <c r="AV72" i="1" s="1"/>
  <c r="AU58" i="1"/>
  <c r="AU59" i="1"/>
  <c r="AU60" i="1"/>
  <c r="AU62" i="1"/>
  <c r="AU63" i="1"/>
  <c r="AU64" i="1"/>
  <c r="AU65" i="1"/>
  <c r="AU66" i="1"/>
  <c r="AU67" i="1"/>
  <c r="AU68" i="1"/>
  <c r="AU71" i="1"/>
  <c r="AW57" i="1"/>
  <c r="AV57" i="1" s="1"/>
  <c r="AU57" i="1"/>
  <c r="R33" i="1" l="1"/>
  <c r="AW28" i="1"/>
  <c r="AV28" i="1" s="1"/>
  <c r="AU28" i="1"/>
  <c r="AW27" i="1"/>
  <c r="AV27" i="1" s="1"/>
  <c r="AU27" i="1"/>
  <c r="AW23" i="1"/>
  <c r="AV23" i="1" s="1"/>
  <c r="AU23" i="1"/>
  <c r="AW22" i="1"/>
  <c r="AV22" i="1" s="1"/>
  <c r="AU22" i="1"/>
  <c r="AU54" i="1" l="1"/>
  <c r="AW54" i="1"/>
  <c r="AV54" i="1" s="1"/>
  <c r="AT55" i="1"/>
  <c r="AO55" i="1"/>
  <c r="AW53" i="1"/>
  <c r="AV53" i="1" s="1"/>
  <c r="AU53" i="1"/>
  <c r="AU48" i="1"/>
  <c r="AW45" i="1"/>
  <c r="AU45" i="1"/>
  <c r="AU35" i="1"/>
  <c r="AU32" i="1"/>
  <c r="AU31" i="1"/>
  <c r="AW30" i="1"/>
  <c r="AU30" i="1"/>
  <c r="AU29" i="1"/>
  <c r="AW87" i="1"/>
  <c r="AW86" i="1"/>
  <c r="AW85" i="1"/>
  <c r="AW84" i="1"/>
  <c r="AW83" i="1"/>
  <c r="AW73" i="1" l="1"/>
  <c r="AT73" i="1"/>
  <c r="AS73" i="1"/>
  <c r="AN73" i="1"/>
  <c r="AM73" i="1"/>
  <c r="AL73" i="1"/>
  <c r="AH73" i="1"/>
  <c r="AG73" i="1"/>
  <c r="AF73" i="1"/>
  <c r="AE73" i="1"/>
  <c r="AA73" i="1"/>
  <c r="Z73" i="1"/>
  <c r="Y73" i="1"/>
  <c r="T73" i="1"/>
  <c r="S73" i="1"/>
  <c r="R73" i="1"/>
  <c r="Q73" i="1"/>
  <c r="M73" i="1"/>
  <c r="L73" i="1"/>
  <c r="K73" i="1"/>
  <c r="J73" i="1"/>
  <c r="H73" i="1"/>
  <c r="G73" i="1"/>
  <c r="X46" i="1"/>
  <c r="AT88" i="1"/>
  <c r="AS88" i="1"/>
  <c r="AM88" i="1"/>
  <c r="AF88" i="1"/>
  <c r="AV45" i="1"/>
  <c r="AV16" i="1"/>
  <c r="AV15" i="1"/>
  <c r="AV13" i="1"/>
  <c r="AT37" i="1"/>
  <c r="AS37" i="1"/>
  <c r="AO37" i="1"/>
  <c r="AN37" i="1"/>
  <c r="AM37" i="1"/>
  <c r="AL37" i="1"/>
  <c r="AH37" i="1"/>
  <c r="AG37" i="1"/>
  <c r="AF37" i="1"/>
  <c r="AE37" i="1"/>
  <c r="AA37" i="1"/>
  <c r="Z37" i="1"/>
  <c r="Y37" i="1"/>
  <c r="X37" i="1"/>
  <c r="T37" i="1"/>
  <c r="S37" i="1"/>
  <c r="R37" i="1"/>
  <c r="Q37" i="1"/>
  <c r="M37" i="1"/>
  <c r="L37" i="1"/>
  <c r="K37" i="1"/>
  <c r="J37" i="1"/>
  <c r="H37" i="1"/>
  <c r="G37" i="1"/>
  <c r="AT33" i="1"/>
  <c r="AS33" i="1"/>
  <c r="AO33" i="1"/>
  <c r="AN33" i="1"/>
  <c r="AM33" i="1"/>
  <c r="AL33" i="1"/>
  <c r="AH33" i="1"/>
  <c r="AG33" i="1"/>
  <c r="AF33" i="1"/>
  <c r="AE33" i="1"/>
  <c r="AA33" i="1"/>
  <c r="Z33" i="1"/>
  <c r="Y33" i="1"/>
  <c r="X33" i="1"/>
  <c r="T33" i="1"/>
  <c r="S33" i="1"/>
  <c r="Q33" i="1"/>
  <c r="M33" i="1"/>
  <c r="L33" i="1"/>
  <c r="K33" i="1"/>
  <c r="J33" i="1"/>
  <c r="H33" i="1"/>
  <c r="G33" i="1"/>
  <c r="AV73" i="1" l="1"/>
  <c r="AW31" i="1"/>
  <c r="AV31" i="1" s="1"/>
  <c r="AW88" i="1" l="1"/>
  <c r="AU87" i="1"/>
  <c r="AU86" i="1"/>
  <c r="AU85" i="1"/>
  <c r="AU84" i="1"/>
  <c r="AU83" i="1"/>
  <c r="X73" i="1"/>
  <c r="AS55" i="1"/>
  <c r="AN55" i="1"/>
  <c r="AM55" i="1"/>
  <c r="AL55" i="1"/>
  <c r="AH55" i="1"/>
  <c r="AG55" i="1"/>
  <c r="AF55" i="1"/>
  <c r="AE55" i="1"/>
  <c r="AA55" i="1"/>
  <c r="Z55" i="1"/>
  <c r="Y55" i="1"/>
  <c r="T55" i="1"/>
  <c r="AT46" i="1"/>
  <c r="AO46" i="1"/>
  <c r="AN46" i="1"/>
  <c r="AM46" i="1"/>
  <c r="AL46" i="1"/>
  <c r="AH46" i="1"/>
  <c r="AG46" i="1"/>
  <c r="AF46" i="1"/>
  <c r="AE46" i="1"/>
  <c r="AA46" i="1"/>
  <c r="Z46" i="1"/>
  <c r="Y46" i="1"/>
  <c r="T46" i="1"/>
  <c r="S46" i="1"/>
  <c r="AU73" i="1"/>
  <c r="AU36" i="1"/>
  <c r="AU37" i="1" s="1"/>
  <c r="AU25" i="1"/>
  <c r="AU21" i="1"/>
  <c r="AU20" i="1"/>
  <c r="AU17" i="1"/>
  <c r="AU16" i="1"/>
  <c r="AU15" i="1"/>
  <c r="AU14" i="1"/>
  <c r="AU13" i="1"/>
  <c r="AU12" i="1"/>
  <c r="AU11" i="1"/>
  <c r="H88" i="1"/>
  <c r="H18" i="1"/>
  <c r="AU18" i="1" l="1"/>
  <c r="AU88" i="1"/>
  <c r="Y88" i="1"/>
  <c r="R88" i="1"/>
  <c r="K88" i="1"/>
  <c r="AW40" i="1" l="1"/>
  <c r="AV40" i="1" s="1"/>
  <c r="AU40" i="1"/>
  <c r="AV30" i="1" l="1"/>
  <c r="AU33" i="1"/>
  <c r="AW25" i="1"/>
  <c r="AW21" i="1"/>
  <c r="AV21" i="1" s="1"/>
  <c r="AW20" i="1"/>
  <c r="AV20" i="1" s="1"/>
  <c r="AV25" i="1" l="1"/>
  <c r="G18" i="1" l="1"/>
  <c r="AW48" i="1" l="1"/>
  <c r="AW49" i="1"/>
  <c r="AW50" i="1"/>
  <c r="AV50" i="1" s="1"/>
  <c r="AW51" i="1"/>
  <c r="AV51" i="1" s="1"/>
  <c r="AW52" i="1"/>
  <c r="AV52" i="1" s="1"/>
  <c r="AU49" i="1"/>
  <c r="AU50" i="1"/>
  <c r="AU51" i="1"/>
  <c r="AU52" i="1"/>
  <c r="AW41" i="1"/>
  <c r="AW42" i="1"/>
  <c r="AV42" i="1" s="1"/>
  <c r="AW43" i="1"/>
  <c r="AW44" i="1"/>
  <c r="AV44" i="1" s="1"/>
  <c r="AU41" i="1"/>
  <c r="AU42" i="1"/>
  <c r="AU43" i="1"/>
  <c r="AU44" i="1"/>
  <c r="AU55" i="1" l="1"/>
  <c r="AV49" i="1"/>
  <c r="AW55" i="1"/>
  <c r="AU46" i="1"/>
  <c r="AU80" i="1" s="1"/>
  <c r="AV41" i="1"/>
  <c r="AW46" i="1"/>
  <c r="AV43" i="1"/>
  <c r="AV48" i="1"/>
  <c r="AW29" i="1"/>
  <c r="AV29" i="1" s="1"/>
  <c r="AW32" i="1"/>
  <c r="AV32" i="1" s="1"/>
  <c r="AW11" i="1"/>
  <c r="AV84" i="1"/>
  <c r="AV85" i="1"/>
  <c r="AV86" i="1"/>
  <c r="AV87" i="1"/>
  <c r="AV83" i="1"/>
  <c r="AO88" i="1"/>
  <c r="AN88" i="1"/>
  <c r="AL88" i="1"/>
  <c r="AH88" i="1"/>
  <c r="AG88" i="1"/>
  <c r="AE88" i="1"/>
  <c r="AA88" i="1"/>
  <c r="Z88" i="1"/>
  <c r="X88" i="1"/>
  <c r="T88" i="1"/>
  <c r="S88" i="1"/>
  <c r="Q88" i="1"/>
  <c r="M88" i="1"/>
  <c r="L88" i="1"/>
  <c r="J88" i="1"/>
  <c r="T18" i="1"/>
  <c r="S18" i="1"/>
  <c r="R18" i="1"/>
  <c r="R80" i="1" s="1"/>
  <c r="Q18" i="1"/>
  <c r="M18" i="1"/>
  <c r="L18" i="1"/>
  <c r="K18" i="1"/>
  <c r="K80" i="1" s="1"/>
  <c r="AW36" i="1"/>
  <c r="AV36" i="1" s="1"/>
  <c r="AW35" i="1"/>
  <c r="AT18" i="1"/>
  <c r="AT80" i="1" s="1"/>
  <c r="AS18" i="1"/>
  <c r="AO18" i="1"/>
  <c r="AN18" i="1"/>
  <c r="AM18" i="1"/>
  <c r="AM80" i="1" s="1"/>
  <c r="AL18" i="1"/>
  <c r="AH18" i="1"/>
  <c r="AG18" i="1"/>
  <c r="AF18" i="1"/>
  <c r="AF80" i="1" s="1"/>
  <c r="AE18" i="1"/>
  <c r="AA18" i="1"/>
  <c r="Z18" i="1"/>
  <c r="Y18" i="1"/>
  <c r="Y80" i="1" s="1"/>
  <c r="X18" i="1"/>
  <c r="J18" i="1"/>
  <c r="AV55" i="1" l="1"/>
  <c r="AW37" i="1"/>
  <c r="AV35" i="1"/>
  <c r="AV37" i="1" s="1"/>
  <c r="AW18" i="1"/>
  <c r="AV11" i="1"/>
  <c r="AV18" i="1" s="1"/>
  <c r="AW33" i="1"/>
  <c r="AV88" i="1"/>
  <c r="AV46" i="1"/>
  <c r="AV33" i="1"/>
  <c r="AO73" i="1"/>
  <c r="AW80" i="1" l="1"/>
  <c r="AV80" i="1"/>
  <c r="X55" i="1" l="1"/>
</calcChain>
</file>

<file path=xl/sharedStrings.xml><?xml version="1.0" encoding="utf-8"?>
<sst xmlns="http://schemas.openxmlformats.org/spreadsheetml/2006/main" count="214" uniqueCount="182">
  <si>
    <t>Lp.</t>
  </si>
  <si>
    <t>kod</t>
  </si>
  <si>
    <t>E</t>
  </si>
  <si>
    <t>Rozkład godzin</t>
  </si>
  <si>
    <t>Przedmiot</t>
  </si>
  <si>
    <t>I rok</t>
  </si>
  <si>
    <t>II rok</t>
  </si>
  <si>
    <t>III rok</t>
  </si>
  <si>
    <t>Razem godz.</t>
  </si>
  <si>
    <t>Razem ECTS</t>
  </si>
  <si>
    <t>ECTS</t>
  </si>
  <si>
    <t>1 semestr</t>
  </si>
  <si>
    <t>2 semestr</t>
  </si>
  <si>
    <t>3 semestr</t>
  </si>
  <si>
    <t>4 semestr</t>
  </si>
  <si>
    <t>5 semestr</t>
  </si>
  <si>
    <t>6 semestr</t>
  </si>
  <si>
    <t>Z</t>
  </si>
  <si>
    <t>ZO</t>
  </si>
  <si>
    <t>I</t>
  </si>
  <si>
    <t>II</t>
  </si>
  <si>
    <t>III</t>
  </si>
  <si>
    <t>Całkowity nakład pracy studenta</t>
  </si>
  <si>
    <t>Przedsiębiorczość</t>
  </si>
  <si>
    <t>Wstęp do językoznawstwa</t>
  </si>
  <si>
    <t>Wstęp do literaturoznawstwa</t>
  </si>
  <si>
    <t>2,4,6</t>
  </si>
  <si>
    <t>Proseminarium</t>
  </si>
  <si>
    <t>4,5,6</t>
  </si>
  <si>
    <t>Filozofia</t>
  </si>
  <si>
    <t>Gramatyka opisowa j. niemieckiego</t>
  </si>
  <si>
    <t>Historia literatury niemieckiej</t>
  </si>
  <si>
    <t>2,3,4,5</t>
  </si>
  <si>
    <t>Dydaktyka ogólna</t>
  </si>
  <si>
    <t>fonetyka praktyczna</t>
  </si>
  <si>
    <t xml:space="preserve">ćw. gramatyczne </t>
  </si>
  <si>
    <t>ćw. stylistyczno-kompozycyjne</t>
  </si>
  <si>
    <t>RAZEM</t>
  </si>
  <si>
    <t>1,2,3</t>
  </si>
  <si>
    <t>1,2,3,4,5,6</t>
  </si>
  <si>
    <t>1,2,3,4,5</t>
  </si>
  <si>
    <t xml:space="preserve">forma zal. po semestrze </t>
  </si>
  <si>
    <t>Psychologia ogólna</t>
  </si>
  <si>
    <t>Pedeutologia</t>
  </si>
  <si>
    <t>PRZEDMIOTY PODSTAWOWE I KIERUNKOWE</t>
  </si>
  <si>
    <t>8a</t>
  </si>
  <si>
    <t>8b</t>
  </si>
  <si>
    <t>8c</t>
  </si>
  <si>
    <t>8d</t>
  </si>
  <si>
    <t>8e</t>
  </si>
  <si>
    <t>Język obcy</t>
  </si>
  <si>
    <t>Pieczęć jednostki organizacyjnej</t>
  </si>
  <si>
    <t>Kierunek: FILOLOGIA GERMAŃSKA</t>
  </si>
  <si>
    <t>ćw. receptywno-leksykalne</t>
  </si>
  <si>
    <t>ćw. receptywno-dyskursywne</t>
  </si>
  <si>
    <t>Razem</t>
  </si>
  <si>
    <t>* Student dokonuje wyboru spośród proponowanych w programie studiów "przedmiotów do wyboru" w takim wymiarze punktów ECTS, aby ich suma w semestrze wynosiła co najmniej 30</t>
  </si>
  <si>
    <r>
      <rPr>
        <b/>
        <sz val="12"/>
        <color indexed="8"/>
        <rFont val="Calibri"/>
        <family val="2"/>
        <charset val="238"/>
      </rPr>
      <t>Przedmioty do wyboru - Niemcoznawstwo z turystyką</t>
    </r>
    <r>
      <rPr>
        <b/>
        <sz val="11"/>
        <color indexed="8"/>
        <rFont val="Calibri"/>
        <family val="2"/>
        <charset val="238"/>
      </rPr>
      <t>*</t>
    </r>
  </si>
  <si>
    <t>PRZEDMIOTY DO WYBORU - JĘZYK NIEMIECKI W BIZNESIE *</t>
  </si>
  <si>
    <t>0231.1.FG1.A1.JO</t>
  </si>
  <si>
    <t>0231.1.FG1.A2.TI</t>
  </si>
  <si>
    <t>0231.1.FG1.A3.FIL</t>
  </si>
  <si>
    <t>0231.1.FG1.A5.PWS</t>
  </si>
  <si>
    <t>0231.1.FG1.A6.OWI</t>
  </si>
  <si>
    <t>0231.1.FG1.A7.PRZ</t>
  </si>
  <si>
    <t>0231.1.FG1.B/C8.PNJ</t>
  </si>
  <si>
    <t>0231.1.FG1.B/C9.WJ</t>
  </si>
  <si>
    <t>0231.1.FG1.B/C11.GK</t>
  </si>
  <si>
    <t>0231.1.FG1.B/C8.PNJFP</t>
  </si>
  <si>
    <t>0231.1.FG1.B/C8.PNJGR</t>
  </si>
  <si>
    <t>0231.1.FG1.B/C8.PNJSK</t>
  </si>
  <si>
    <t>0231.1.FG1.B/C8.PNJRD</t>
  </si>
  <si>
    <t>0231.1.FG1.B/C8.PNJRL</t>
  </si>
  <si>
    <t>1,2,3,4,6</t>
  </si>
  <si>
    <t>2,3,4</t>
  </si>
  <si>
    <t>Rodzaj zajęć: Grupa I (W-wykład, WS-wykład specjalistyczny), Grupa II (C-ćwiczenia, K-konwersatorium, L-laboratorium, P-praktyki, S-seminarium, W-warsztaty), Grupa III (PW-projekt własny, E-e-learning)</t>
  </si>
  <si>
    <t>Kultura krajów niemieckiego obszaru językowego</t>
  </si>
  <si>
    <t>Historia języka niemieckiego</t>
  </si>
  <si>
    <t>Teoria i analiza translacji</t>
  </si>
  <si>
    <t xml:space="preserve">Wybrane zagadnienia gramatyki kontrastywnej </t>
  </si>
  <si>
    <t xml:space="preserve">Wiedza o krajach niemieckojęzycznych z elementami historii </t>
  </si>
  <si>
    <t xml:space="preserve">Literackie kontakty polsko-niemieckie </t>
  </si>
  <si>
    <t xml:space="preserve">Język łaciński </t>
  </si>
  <si>
    <t xml:space="preserve">Walory turystyczno-krajoznawcze krajów niem. obsz. jęz. </t>
  </si>
  <si>
    <t xml:space="preserve">Współczesne kino niemieckie </t>
  </si>
  <si>
    <t>Językowy projekt turystyczny</t>
  </si>
  <si>
    <t xml:space="preserve">Rola krajów niemieckojęzycznych w Europie i świecie </t>
  </si>
  <si>
    <t>Wybrane aspekty życia w krajach niem. obsz. jęz. oraz partnerstwa polsko-niemieckiego</t>
  </si>
  <si>
    <t>Wprowadzenie do językowej obsługi biznesu</t>
  </si>
  <si>
    <t>Gospodarki krajów niemieckiego obszaru językowego</t>
  </si>
  <si>
    <t>Tłumaczenie i analiza tekstów biznesowych</t>
  </si>
  <si>
    <t>Analiza i prowadzenie korespondencji w biznesie</t>
  </si>
  <si>
    <t>Negocjacje w biznesie</t>
  </si>
  <si>
    <t>Praca z tekstem medialnym</t>
  </si>
  <si>
    <t>Językowy projekt biznesowy</t>
  </si>
  <si>
    <t>Seminarium dyplomowe</t>
  </si>
  <si>
    <t>Wychowanie fizyczne</t>
  </si>
  <si>
    <t>Szkolenie BHP</t>
  </si>
  <si>
    <t>Szkolenie biblioteczne</t>
  </si>
  <si>
    <t>Przedmioty dodatkowe lub nieopunktowane</t>
  </si>
  <si>
    <t>ŁĄCZNIE (w ciągu cyklu kształcenia dla studenta)</t>
  </si>
  <si>
    <t>0231.1.FG1.B/C10.GO</t>
  </si>
  <si>
    <t>0231.1.FG1.B/C12.HJ</t>
  </si>
  <si>
    <t>0231.1.FG1.B/C13.TAT</t>
  </si>
  <si>
    <t>PRZEDMIOTY KSZTAŁCENIA OGÓLNEGO</t>
  </si>
  <si>
    <t>Praktyka zawodowa*****</t>
  </si>
  <si>
    <t>Praktyczna nauka języka niemieckiego</t>
  </si>
  <si>
    <t>PRAKTYCZNA NAUKA JĘZYKA NIEMIECKIEGO - podział szczegółowy</t>
  </si>
  <si>
    <t xml:space="preserve">Psychologia rozwojowa  </t>
  </si>
  <si>
    <t>Podstawy pracy wychowawczej, opiekuńczej i profilaktycznej nauczyciela</t>
  </si>
  <si>
    <t xml:space="preserve">Diagnoza nauczycielska i praca z uczniem ze specjalnymi potrzebami edukacyjnymi </t>
  </si>
  <si>
    <t>Praktyka zawodowa psycholologiczno-pedagogiczna ciągła (szkoła podstawowa)</t>
  </si>
  <si>
    <t>Psychologia społeczno-wychowawcza</t>
  </si>
  <si>
    <t>Podstawy prawne i organizacyjne systemu oświaty</t>
  </si>
  <si>
    <t>Emisja głosu</t>
  </si>
  <si>
    <t>Język w procesie kształcenia</t>
  </si>
  <si>
    <t>Doradztwo edukacyjno-zawodowe</t>
  </si>
  <si>
    <t>Dydaktyka nauczania języka niemieckiego</t>
  </si>
  <si>
    <t>Przedmioty w zakresie wsparcia studentów w procesie uczenia się**</t>
  </si>
  <si>
    <t>** Lista przedmiotów w zakresie wsparcia studenta w procesie uczenia się obejmuje następujące propozycje: "Niemiecka muzyka popularna", "Techniki uczenia się języka obcego", "Wystąpienia publiczne", jak też inne przedmioty w odpowiedniej formie i związku ze studiowanym kierunkiem, oferowane przez Wydział Humanistyczny</t>
  </si>
  <si>
    <t>Język polski***</t>
  </si>
  <si>
    <t>*** Przedmiot obowiązkowy dla studentów obcokrajowców.</t>
  </si>
  <si>
    <t>**** Praktyka zawodowa dotyczy bloków do wyboru i odbywa się w zakresie "Niemcoznawstwa z Turystyką" oraz "Języka niemieckiego w biznesie"</t>
  </si>
  <si>
    <t>Interkulturowe społeczeństwo niemieckie</t>
  </si>
  <si>
    <t>0231.1.FG1.B/C14.WSN</t>
  </si>
  <si>
    <t>Współczesne społeczeństwo niemieckie</t>
  </si>
  <si>
    <t>0231.1.FG1.B/C15.WL</t>
  </si>
  <si>
    <t>0231.1.FG1.B/C16.HL</t>
  </si>
  <si>
    <t>0231.1.FG1.B/C17.WKH</t>
  </si>
  <si>
    <t>0231.1.FG1.B/C18.KK</t>
  </si>
  <si>
    <t>0231.1.FG1.B/C19.LK</t>
  </si>
  <si>
    <t>0231.1.FG1.B/C20.JŁ</t>
  </si>
  <si>
    <t>0231.1.FG1.E21.PR</t>
  </si>
  <si>
    <t>0231.1.FG1.E22.SD</t>
  </si>
  <si>
    <t>0231.1.FG1.F23.ONK</t>
  </si>
  <si>
    <t>0231.1.FG1.F24.WTK</t>
  </si>
  <si>
    <t>0231.1.FG1.F25.WKN</t>
  </si>
  <si>
    <t>0231.1.FG1.F26.JPT</t>
  </si>
  <si>
    <t>0231.1.FG1.F27.KNE</t>
  </si>
  <si>
    <t>0231.1.FG1.F28.ZKNPN</t>
  </si>
  <si>
    <t>0231.1.FG1.F29.JOB</t>
  </si>
  <si>
    <t>0231.1.FG1.F30.GKN</t>
  </si>
  <si>
    <t>0231.1.FG1.F31.TTB</t>
  </si>
  <si>
    <t>0231.1.FG1.F32.AKB</t>
  </si>
  <si>
    <t>0231.1.FG1.F33.NWB</t>
  </si>
  <si>
    <t>0231.1.FG1.F34.PTM</t>
  </si>
  <si>
    <t>0231.1.FG1.F35.JPB</t>
  </si>
  <si>
    <t>0231.1.FG1.F36.PSO</t>
  </si>
  <si>
    <t>0231.1.FG1.F37.PSR</t>
  </si>
  <si>
    <t>0231.1.FG1.F38.PPW</t>
  </si>
  <si>
    <t>0231.1.FG1.F39.DG</t>
  </si>
  <si>
    <t>0231.1.FG1.F40.PPP</t>
  </si>
  <si>
    <t>0231.1.FG1.F41.DO</t>
  </si>
  <si>
    <t>0231.1.FG1.F42.PSW</t>
  </si>
  <si>
    <t>0231.1.FG1.F43.PPO</t>
  </si>
  <si>
    <t>0231.1.FG1.F44.PDE</t>
  </si>
  <si>
    <t>0231.1.FG1.F45.EMI</t>
  </si>
  <si>
    <t>0231.1.FG1.F46.JPK</t>
  </si>
  <si>
    <t>0231.1.FG1.F47.DEZ</t>
  </si>
  <si>
    <t>0231.1.FG1.A4.ISN</t>
  </si>
  <si>
    <t xml:space="preserve">Wybrane osiągnięcia nauki i kultury Niemiec </t>
  </si>
  <si>
    <t>PRZEDMIOTY DO WYBORU - MODUŁ PRZYGOTOWUJĄCY DO PRACY W ZAWODZIE NAUCZYCIELA*</t>
  </si>
  <si>
    <t>Gry i zabawy w nauczaniu języka niemieckiego</t>
  </si>
  <si>
    <t>0231.1.FG1.F48.GZN</t>
  </si>
  <si>
    <t>0231.1.FG1.F49.EG</t>
  </si>
  <si>
    <t>0231.1.FG1.F50.DJN</t>
  </si>
  <si>
    <t>0231.1.FG1.F51.PZD</t>
  </si>
  <si>
    <t>0231.1.FG1.B/C52.PZ</t>
  </si>
  <si>
    <t>09.1.1FG1.F53.JP</t>
  </si>
  <si>
    <t>0231.1.FG1.F54.WF</t>
  </si>
  <si>
    <t>0231.1.FG1.F55.BHP</t>
  </si>
  <si>
    <t>0231.1.FG1.F56.SZB</t>
  </si>
  <si>
    <t>Ochrona własności przemysłowej i prawa autorskiego</t>
  </si>
  <si>
    <t>1. Studenta obowiązują zajęcia z wychowania fizycznego w wymiarze 60 godzin.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Studenta obowiązuje szkolenie dotyczące BHP w wymiarze 4 godzin na I semestrze.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Studenta obowiązuje szkolenie biblioteczne w wymiarze 2 godzin na I semestrze.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Studenta przygotowującego się do pracy w zawodzie nauczyciela obowiązuje szkolenie z udzielania pomocy przedmedycznej.</t>
  </si>
  <si>
    <t>Wybrane zagadnienia glottodadaktyki</t>
  </si>
  <si>
    <t>HARMONOGRAM REALIZACJI PROGRAMU STUDIÓW I STOPNIA (PLAN STUDIÓW)</t>
  </si>
  <si>
    <t>Profil ogólnoakademicki</t>
  </si>
  <si>
    <t>obowiązuje od roku akademickiego 2019/2020</t>
  </si>
  <si>
    <t>Techniki informacyjno-komunikacyjne</t>
  </si>
  <si>
    <t>Blok seminaryjny</t>
  </si>
  <si>
    <t>Praktyka zawodowa dydaktyczna śródroczna i ciągła (szkoła podstawowa)</t>
  </si>
  <si>
    <t>Plan studiów przyjęty uchwałą Rady Wydziału Humanistycznego Uniwersytetu Jana Kochanowskiego w Kielcach w dniu 12.09.2019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</si>
</sst>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11"/>
      <color indexed="14"/>
      <name val="Calibri"/>
      <family val="2"/>
      <charset val="238"/>
    </font>
    <font>
      <sz val="11"/>
      <color indexed="14"/>
      <name val="Calibri"/>
      <family val="2"/>
      <charset val="238"/>
    </font>
    <font>
      <sz val="9"/>
      <color indexed="8"/>
      <name val="Arial Narrow"/>
      <family val="2"/>
      <charset val="238"/>
    </font>
    <font>
      <b/>
      <sz val="8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0"/>
      <name val="Arial Narrow"/>
      <family val="2"/>
      <charset val="238"/>
    </font>
    <font>
      <b/>
      <sz val="11"/>
      <color rgb="FFFA7D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6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rgb="FFFF0000"/>
      <name val="Calibri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theme="0"/>
      <name val="Arial Narrow"/>
      <family val="2"/>
      <charset val="238"/>
    </font>
    <font>
      <sz val="11"/>
      <name val="Arial Narrow"/>
      <family val="2"/>
      <charset val="238"/>
    </font>
    <font>
      <sz val="14"/>
      <color indexed="8"/>
      <name val="Calibri"/>
      <family val="2"/>
      <charset val="238"/>
    </font>
    <font>
      <i/>
      <sz val="10"/>
      <color indexed="8"/>
      <name val="Arial Narrow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4"/>
      <color indexed="8"/>
      <name val="Calibri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2F2F2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0" fontId="22" fillId="15" borderId="16" applyNumberFormat="0" applyAlignment="0" applyProtection="0"/>
  </cellStyleXfs>
  <cellXfs count="402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left" vertical="center" wrapText="1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5" fillId="4" borderId="1" xfId="0" applyFont="1" applyFill="1" applyBorder="1"/>
    <xf numFmtId="0" fontId="8" fillId="0" borderId="1" xfId="0" applyFont="1" applyFill="1" applyBorder="1" applyAlignment="1">
      <alignment horizontal="center"/>
    </xf>
    <xf numFmtId="0" fontId="0" fillId="0" borderId="0" xfId="0" applyFill="1"/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0" fillId="0" borderId="1" xfId="0" applyBorder="1"/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0" fillId="9" borderId="1" xfId="0" applyFill="1" applyBorder="1" applyAlignment="1">
      <alignment horizontal="center" vertical="center" wrapText="1"/>
    </xf>
    <xf numFmtId="0" fontId="18" fillId="0" borderId="1" xfId="0" applyFont="1" applyBorder="1"/>
    <xf numFmtId="0" fontId="0" fillId="10" borderId="1" xfId="0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/>
    </xf>
    <xf numFmtId="0" fontId="0" fillId="0" borderId="0" xfId="0" applyBorder="1"/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21" fillId="0" borderId="1" xfId="0" applyFont="1" applyFill="1" applyBorder="1"/>
    <xf numFmtId="0" fontId="21" fillId="0" borderId="1" xfId="0" applyFont="1" applyFill="1" applyBorder="1" applyAlignment="1">
      <alignment wrapText="1"/>
    </xf>
    <xf numFmtId="0" fontId="20" fillId="1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wrapText="1"/>
    </xf>
    <xf numFmtId="0" fontId="0" fillId="1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13" borderId="16" xfId="2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wrapText="1"/>
    </xf>
    <xf numFmtId="0" fontId="0" fillId="1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 vertical="center"/>
    </xf>
    <xf numFmtId="0" fontId="12" fillId="0" borderId="3" xfId="1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14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3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wrapText="1"/>
    </xf>
    <xf numFmtId="0" fontId="12" fillId="0" borderId="2" xfId="1" applyFont="1" applyBorder="1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/>
    </xf>
    <xf numFmtId="0" fontId="20" fillId="14" borderId="3" xfId="0" applyFont="1" applyFill="1" applyBorder="1" applyAlignment="1">
      <alignment horizontal="center" vertical="center" wrapText="1"/>
    </xf>
    <xf numFmtId="0" fontId="0" fillId="12" borderId="0" xfId="0" applyFill="1" applyBorder="1"/>
    <xf numFmtId="0" fontId="12" fillId="12" borderId="1" xfId="1" applyFont="1" applyFill="1" applyBorder="1" applyAlignment="1">
      <alignment horizontal="left" vertical="center" wrapText="1"/>
    </xf>
    <xf numFmtId="0" fontId="7" fillId="12" borderId="1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right" vertical="center"/>
    </xf>
    <xf numFmtId="0" fontId="21" fillId="12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18" borderId="1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left"/>
    </xf>
    <xf numFmtId="0" fontId="1" fillId="19" borderId="1" xfId="0" applyFont="1" applyFill="1" applyBorder="1" applyAlignment="1">
      <alignment horizontal="center" vertical="center" wrapText="1"/>
    </xf>
    <xf numFmtId="0" fontId="0" fillId="12" borderId="2" xfId="0" applyFont="1" applyFill="1" applyBorder="1" applyAlignment="1">
      <alignment horizontal="right" vertical="center"/>
    </xf>
    <xf numFmtId="0" fontId="12" fillId="12" borderId="2" xfId="1" applyFont="1" applyFill="1" applyBorder="1" applyAlignment="1">
      <alignment horizontal="left" vertical="center" wrapText="1"/>
    </xf>
    <xf numFmtId="0" fontId="0" fillId="17" borderId="10" xfId="0" applyFill="1" applyBorder="1" applyAlignment="1">
      <alignment horizontal="right" vertical="center"/>
    </xf>
    <xf numFmtId="0" fontId="26" fillId="17" borderId="10" xfId="0" applyFont="1" applyFill="1" applyBorder="1" applyAlignment="1">
      <alignment horizontal="center" vertical="center"/>
    </xf>
    <xf numFmtId="0" fontId="12" fillId="17" borderId="10" xfId="1" applyFont="1" applyFill="1" applyBorder="1" applyAlignment="1">
      <alignment horizontal="left" vertical="center" wrapText="1"/>
    </xf>
    <xf numFmtId="0" fontId="1" fillId="17" borderId="10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0" fillId="18" borderId="3" xfId="0" applyFont="1" applyFill="1" applyBorder="1" applyAlignment="1">
      <alignment horizontal="center" vertical="center" wrapText="1"/>
    </xf>
    <xf numFmtId="0" fontId="1" fillId="18" borderId="3" xfId="0" applyFont="1" applyFill="1" applyBorder="1" applyAlignment="1">
      <alignment horizontal="center" vertical="center" wrapText="1"/>
    </xf>
    <xf numFmtId="0" fontId="21" fillId="12" borderId="3" xfId="0" applyFont="1" applyFill="1" applyBorder="1" applyAlignment="1">
      <alignment wrapText="1"/>
    </xf>
    <xf numFmtId="0" fontId="12" fillId="0" borderId="21" xfId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7" xfId="0" applyFill="1" applyBorder="1" applyAlignment="1">
      <alignment horizontal="right" vertical="center"/>
    </xf>
    <xf numFmtId="0" fontId="21" fillId="0" borderId="16" xfId="2" applyFont="1" applyFill="1" applyAlignment="1">
      <alignment wrapText="1"/>
    </xf>
    <xf numFmtId="0" fontId="12" fillId="0" borderId="1" xfId="1" applyFont="1" applyFill="1" applyBorder="1" applyAlignment="1">
      <alignment horizontal="left" vertical="center" wrapText="1"/>
    </xf>
    <xf numFmtId="0" fontId="0" fillId="14" borderId="0" xfId="0" applyFill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0" borderId="7" xfId="0" applyFont="1" applyFill="1" applyBorder="1" applyAlignment="1">
      <alignment horizontal="center" vertical="center"/>
    </xf>
    <xf numFmtId="0" fontId="11" fillId="20" borderId="9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2" fillId="0" borderId="20" xfId="1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27" fillId="12" borderId="1" xfId="0" applyFont="1" applyFill="1" applyBorder="1" applyAlignment="1">
      <alignment wrapText="1"/>
    </xf>
    <xf numFmtId="0" fontId="0" fillId="12" borderId="1" xfId="0" applyFill="1" applyBorder="1" applyAlignment="1">
      <alignment horizontal="right" vertical="center"/>
    </xf>
    <xf numFmtId="0" fontId="0" fillId="12" borderId="4" xfId="0" applyFill="1" applyBorder="1" applyAlignment="1">
      <alignment horizontal="right" vertical="center"/>
    </xf>
    <xf numFmtId="0" fontId="21" fillId="12" borderId="20" xfId="0" applyFont="1" applyFill="1" applyBorder="1" applyAlignment="1">
      <alignment wrapText="1"/>
    </xf>
    <xf numFmtId="0" fontId="12" fillId="12" borderId="20" xfId="1" applyFont="1" applyFill="1" applyBorder="1" applyAlignment="1">
      <alignment horizontal="left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0" xfId="0" applyFont="1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/>
    </xf>
    <xf numFmtId="0" fontId="0" fillId="12" borderId="15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21" fillId="12" borderId="1" xfId="0" applyFont="1" applyFill="1" applyBorder="1" applyAlignment="1">
      <alignment horizontal="left"/>
    </xf>
    <xf numFmtId="0" fontId="21" fillId="12" borderId="1" xfId="0" applyFont="1" applyFill="1" applyBorder="1"/>
    <xf numFmtId="0" fontId="21" fillId="12" borderId="1" xfId="0" applyFont="1" applyFill="1" applyBorder="1" applyAlignment="1">
      <alignment wrapText="1"/>
    </xf>
    <xf numFmtId="0" fontId="0" fillId="12" borderId="7" xfId="0" applyFill="1" applyBorder="1" applyAlignment="1">
      <alignment horizontal="right" vertical="center"/>
    </xf>
    <xf numFmtId="0" fontId="21" fillId="0" borderId="1" xfId="0" applyFont="1" applyFill="1" applyBorder="1" applyAlignment="1"/>
    <xf numFmtId="0" fontId="12" fillId="0" borderId="6" xfId="1" applyFont="1" applyBorder="1" applyAlignment="1">
      <alignment horizontal="left" vertical="center"/>
    </xf>
    <xf numFmtId="0" fontId="1" fillId="18" borderId="1" xfId="0" applyFont="1" applyFill="1" applyBorder="1" applyAlignment="1">
      <alignment horizontal="center" vertical="center" wrapText="1"/>
    </xf>
    <xf numFmtId="0" fontId="19" fillId="18" borderId="1" xfId="0" applyFont="1" applyFill="1" applyBorder="1" applyAlignment="1">
      <alignment horizontal="left"/>
    </xf>
    <xf numFmtId="0" fontId="19" fillId="18" borderId="1" xfId="0" applyFont="1" applyFill="1" applyBorder="1" applyAlignment="1">
      <alignment horizontal="center" vertical="center"/>
    </xf>
    <xf numFmtId="0" fontId="1" fillId="18" borderId="3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/>
    </xf>
    <xf numFmtId="0" fontId="21" fillId="0" borderId="1" xfId="2" applyFont="1" applyFill="1" applyBorder="1" applyAlignment="1">
      <alignment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4" borderId="7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0" fontId="21" fillId="12" borderId="2" xfId="0" applyFont="1" applyFill="1" applyBorder="1" applyAlignment="1">
      <alignment horizontal="left" vertical="center"/>
    </xf>
    <xf numFmtId="0" fontId="1" fillId="12" borderId="7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7" xfId="0" applyFont="1" applyFill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1" fillId="21" borderId="2" xfId="0" applyFont="1" applyFill="1" applyBorder="1" applyAlignment="1">
      <alignment horizontal="center" vertical="center" wrapText="1"/>
    </xf>
    <xf numFmtId="0" fontId="1" fillId="21" borderId="3" xfId="0" applyFont="1" applyFill="1" applyBorder="1" applyAlignment="1">
      <alignment horizontal="center" vertical="center" wrapText="1"/>
    </xf>
    <xf numFmtId="0" fontId="7" fillId="21" borderId="1" xfId="0" applyFont="1" applyFill="1" applyBorder="1" applyAlignment="1">
      <alignment horizontal="center" vertical="center" wrapText="1"/>
    </xf>
    <xf numFmtId="0" fontId="7" fillId="21" borderId="3" xfId="0" applyFont="1" applyFill="1" applyBorder="1" applyAlignment="1">
      <alignment horizontal="center" vertical="center" wrapText="1"/>
    </xf>
    <xf numFmtId="0" fontId="29" fillId="22" borderId="2" xfId="0" applyFont="1" applyFill="1" applyBorder="1" applyAlignment="1">
      <alignment horizontal="center" vertical="center" wrapText="1"/>
    </xf>
    <xf numFmtId="0" fontId="29" fillId="22" borderId="2" xfId="0" applyFont="1" applyFill="1" applyBorder="1" applyAlignment="1">
      <alignment horizontal="center" vertical="center"/>
    </xf>
    <xf numFmtId="0" fontId="28" fillId="22" borderId="2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19" fillId="12" borderId="18" xfId="0" applyFont="1" applyFill="1" applyBorder="1" applyAlignment="1">
      <alignment horizontal="center" vertical="center" wrapText="1"/>
    </xf>
    <xf numFmtId="0" fontId="30" fillId="12" borderId="7" xfId="0" applyFont="1" applyFill="1" applyBorder="1" applyAlignment="1">
      <alignment horizontal="left" vertical="center" wrapText="1"/>
    </xf>
    <xf numFmtId="0" fontId="30" fillId="12" borderId="9" xfId="0" applyFont="1" applyFill="1" applyBorder="1" applyAlignment="1">
      <alignment horizontal="left" vertical="center" wrapText="1"/>
    </xf>
    <xf numFmtId="0" fontId="28" fillId="12" borderId="18" xfId="0" applyFont="1" applyFill="1" applyBorder="1" applyAlignment="1">
      <alignment horizontal="center" vertical="center" wrapText="1"/>
    </xf>
    <xf numFmtId="0" fontId="28" fillId="12" borderId="9" xfId="0" applyFont="1" applyFill="1" applyBorder="1" applyAlignment="1">
      <alignment horizontal="center" vertical="center" wrapText="1"/>
    </xf>
    <xf numFmtId="0" fontId="29" fillId="12" borderId="18" xfId="0" applyFont="1" applyFill="1" applyBorder="1" applyAlignment="1">
      <alignment horizontal="center" vertical="center" wrapText="1"/>
    </xf>
    <xf numFmtId="0" fontId="29" fillId="12" borderId="18" xfId="0" applyFont="1" applyFill="1" applyBorder="1" applyAlignment="1">
      <alignment horizontal="center" vertical="center"/>
    </xf>
    <xf numFmtId="0" fontId="29" fillId="12" borderId="1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7" fillId="0" borderId="3" xfId="0" applyFont="1" applyFill="1" applyBorder="1" applyAlignment="1">
      <alignment horizontal="left" wrapText="1"/>
    </xf>
    <xf numFmtId="0" fontId="31" fillId="0" borderId="1" xfId="0" applyFont="1" applyFill="1" applyBorder="1"/>
    <xf numFmtId="0" fontId="27" fillId="0" borderId="1" xfId="0" applyFont="1" applyFill="1" applyBorder="1" applyAlignment="1">
      <alignment horizontal="left" wrapText="1"/>
    </xf>
    <xf numFmtId="0" fontId="1" fillId="0" borderId="6" xfId="0" applyFont="1" applyBorder="1" applyAlignment="1">
      <alignment horizontal="left" vertical="center"/>
    </xf>
    <xf numFmtId="0" fontId="7" fillId="21" borderId="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wrapText="1"/>
    </xf>
    <xf numFmtId="0" fontId="33" fillId="0" borderId="24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horizontal="justify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Fill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vertical="center" wrapText="1"/>
    </xf>
    <xf numFmtId="0" fontId="35" fillId="0" borderId="26" xfId="0" applyFont="1" applyBorder="1" applyAlignment="1">
      <alignment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1" fillId="20" borderId="9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18" borderId="7" xfId="0" applyFont="1" applyFill="1" applyBorder="1" applyAlignment="1">
      <alignment horizontal="center" vertical="center" wrapText="1"/>
    </xf>
    <xf numFmtId="0" fontId="0" fillId="18" borderId="9" xfId="0" applyFont="1" applyFill="1" applyBorder="1" applyAlignment="1">
      <alignment horizontal="center" vertical="center" wrapText="1"/>
    </xf>
    <xf numFmtId="0" fontId="0" fillId="18" borderId="6" xfId="0" applyFont="1" applyFill="1" applyBorder="1" applyAlignment="1">
      <alignment horizontal="center" vertical="center" wrapText="1"/>
    </xf>
    <xf numFmtId="0" fontId="0" fillId="14" borderId="7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1" fillId="18" borderId="7" xfId="0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1" fillId="18" borderId="6" xfId="0" applyFont="1" applyFill="1" applyBorder="1" applyAlignment="1">
      <alignment horizontal="center" vertical="center" wrapText="1"/>
    </xf>
    <xf numFmtId="0" fontId="1" fillId="17" borderId="4" xfId="0" applyFont="1" applyFill="1" applyBorder="1" applyAlignment="1">
      <alignment horizontal="center" vertical="center" wrapText="1"/>
    </xf>
    <xf numFmtId="0" fontId="1" fillId="17" borderId="21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" fillId="13" borderId="7" xfId="0" applyFont="1" applyFill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16" borderId="7" xfId="0" applyFont="1" applyFill="1" applyBorder="1" applyAlignment="1">
      <alignment horizontal="center" vertical="center" wrapText="1"/>
    </xf>
    <xf numFmtId="0" fontId="1" fillId="16" borderId="9" xfId="0" applyFont="1" applyFill="1" applyBorder="1" applyAlignment="1">
      <alignment horizontal="center" vertical="center" wrapText="1"/>
    </xf>
    <xf numFmtId="0" fontId="1" fillId="16" borderId="6" xfId="0" applyFont="1" applyFill="1" applyBorder="1" applyAlignment="1">
      <alignment horizontal="center" vertical="center" wrapText="1"/>
    </xf>
    <xf numFmtId="0" fontId="1" fillId="16" borderId="7" xfId="0" applyFont="1" applyFill="1" applyBorder="1" applyAlignment="1">
      <alignment horizontal="center" vertical="center"/>
    </xf>
    <xf numFmtId="0" fontId="1" fillId="16" borderId="9" xfId="0" applyFont="1" applyFill="1" applyBorder="1" applyAlignment="1">
      <alignment horizontal="center" vertical="center"/>
    </xf>
    <xf numFmtId="0" fontId="1" fillId="16" borderId="6" xfId="0" applyFont="1" applyFill="1" applyBorder="1" applyAlignment="1">
      <alignment horizontal="center" vertical="center"/>
    </xf>
    <xf numFmtId="0" fontId="19" fillId="18" borderId="7" xfId="0" applyFont="1" applyFill="1" applyBorder="1" applyAlignment="1">
      <alignment horizontal="center" vertical="center" wrapText="1"/>
    </xf>
    <xf numFmtId="0" fontId="19" fillId="18" borderId="9" xfId="0" applyFont="1" applyFill="1" applyBorder="1" applyAlignment="1">
      <alignment horizontal="center" vertical="center" wrapText="1"/>
    </xf>
    <xf numFmtId="0" fontId="19" fillId="18" borderId="6" xfId="0" applyFont="1" applyFill="1" applyBorder="1" applyAlignment="1">
      <alignment horizontal="center" vertical="center" wrapText="1"/>
    </xf>
    <xf numFmtId="0" fontId="28" fillId="22" borderId="7" xfId="0" applyFont="1" applyFill="1" applyBorder="1" applyAlignment="1">
      <alignment horizontal="center" vertical="center" wrapText="1"/>
    </xf>
    <xf numFmtId="0" fontId="28" fillId="22" borderId="9" xfId="0" applyFont="1" applyFill="1" applyBorder="1" applyAlignment="1">
      <alignment horizontal="center" vertical="center" wrapText="1"/>
    </xf>
    <xf numFmtId="0" fontId="28" fillId="22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1" fillId="17" borderId="20" xfId="0" applyFont="1" applyFill="1" applyBorder="1" applyAlignment="1">
      <alignment horizontal="center" vertical="center" wrapText="1"/>
    </xf>
    <xf numFmtId="0" fontId="0" fillId="13" borderId="7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1" fillId="19" borderId="7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 wrapText="1"/>
    </xf>
    <xf numFmtId="0" fontId="1" fillId="19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0" fontId="0" fillId="14" borderId="4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21" xfId="0" applyFill="1" applyBorder="1" applyAlignment="1">
      <alignment horizontal="center" vertical="center"/>
    </xf>
    <xf numFmtId="0" fontId="0" fillId="13" borderId="7" xfId="0" applyFont="1" applyFill="1" applyBorder="1" applyAlignment="1">
      <alignment horizontal="center" vertical="center" wrapText="1"/>
    </xf>
    <xf numFmtId="0" fontId="0" fillId="13" borderId="6" xfId="0" applyFont="1" applyFill="1" applyBorder="1" applyAlignment="1">
      <alignment horizontal="center" vertical="center" wrapText="1"/>
    </xf>
    <xf numFmtId="0" fontId="0" fillId="14" borderId="7" xfId="0" applyFont="1" applyFill="1" applyBorder="1" applyAlignment="1">
      <alignment horizontal="center" vertical="center" wrapText="1"/>
    </xf>
    <xf numFmtId="0" fontId="0" fillId="14" borderId="9" xfId="0" applyFont="1" applyFill="1" applyBorder="1" applyAlignment="1">
      <alignment horizontal="center" vertical="center" wrapText="1"/>
    </xf>
    <xf numFmtId="0" fontId="0" fillId="14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21" borderId="3" xfId="0" applyFont="1" applyFill="1" applyBorder="1" applyAlignment="1">
      <alignment horizontal="center" vertical="center" wrapText="1"/>
    </xf>
    <xf numFmtId="0" fontId="7" fillId="21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13" borderId="9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left" vertical="center"/>
    </xf>
    <xf numFmtId="0" fontId="1" fillId="12" borderId="9" xfId="0" applyFont="1" applyFill="1" applyBorder="1" applyAlignment="1">
      <alignment horizontal="left" vertical="center"/>
    </xf>
    <xf numFmtId="0" fontId="1" fillId="12" borderId="6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3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13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1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25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32" fillId="0" borderId="0" xfId="0" applyFont="1" applyAlignment="1">
      <alignment horizontal="left" vertical="center" wrapText="1"/>
    </xf>
    <xf numFmtId="0" fontId="30" fillId="22" borderId="7" xfId="0" applyFont="1" applyFill="1" applyBorder="1" applyAlignment="1">
      <alignment horizontal="left" vertical="center" wrapText="1"/>
    </xf>
    <xf numFmtId="0" fontId="30" fillId="22" borderId="9" xfId="0" applyFont="1" applyFill="1" applyBorder="1" applyAlignment="1">
      <alignment horizontal="left" vertical="center" wrapText="1"/>
    </xf>
    <xf numFmtId="0" fontId="30" fillId="22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</cellXfs>
  <cellStyles count="3">
    <cellStyle name="Excel Built-in Normal" xfId="1"/>
    <cellStyle name="Normalny" xfId="0" builtinId="0"/>
    <cellStyle name="Obliczenia" xfId="2" builtinId="22"/>
  </cellStyles>
  <dxfs count="0"/>
  <tableStyles count="0" defaultTableStyle="TableStyleMedium2" defaultPivotStyle="PivotStyleLight16"/>
  <colors>
    <mruColors>
      <color rgb="FF00CCFF"/>
      <color rgb="FFCC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99"/>
  <sheetViews>
    <sheetView tabSelected="1" topLeftCell="A89" zoomScale="110" zoomScaleNormal="110" zoomScaleSheetLayoutView="75" workbookViewId="0">
      <selection activeCell="A95" sqref="A95:AW95"/>
    </sheetView>
  </sheetViews>
  <sheetFormatPr defaultColWidth="4" defaultRowHeight="15" x14ac:dyDescent="0.25"/>
  <cols>
    <col min="1" max="1" width="4.28515625" customWidth="1"/>
    <col min="2" max="2" width="21.140625" style="2" customWidth="1"/>
    <col min="3" max="3" width="21" style="15" customWidth="1"/>
    <col min="4" max="4" width="5.85546875" style="3" customWidth="1"/>
    <col min="5" max="5" width="5.85546875" style="60" customWidth="1"/>
    <col min="6" max="6" width="3.28515625" style="60" customWidth="1"/>
    <col min="7" max="7" width="4.7109375" style="60" customWidth="1"/>
    <col min="8" max="9" width="2.7109375" style="60" customWidth="1"/>
    <col min="10" max="10" width="4.7109375" style="60" customWidth="1"/>
    <col min="11" max="11" width="5.85546875" style="60" customWidth="1"/>
    <col min="12" max="12" width="4.140625" style="60" customWidth="1"/>
    <col min="13" max="16" width="1.140625" style="60" customWidth="1"/>
    <col min="17" max="17" width="4" style="60" customWidth="1"/>
    <col min="18" max="18" width="6.5703125" style="60" customWidth="1"/>
    <col min="19" max="19" width="3.5703125" style="60" customWidth="1"/>
    <col min="20" max="23" width="1.140625" style="60" customWidth="1"/>
    <col min="24" max="24" width="4.140625" style="60" customWidth="1"/>
    <col min="25" max="25" width="4.85546875" style="28" customWidth="1"/>
    <col min="26" max="26" width="3.28515625" style="60" customWidth="1"/>
    <col min="27" max="30" width="1.140625" style="60" customWidth="1"/>
    <col min="31" max="31" width="3.85546875" style="60" customWidth="1"/>
    <col min="32" max="32" width="5.140625" style="60" customWidth="1"/>
    <col min="33" max="33" width="3.7109375" style="60" customWidth="1"/>
    <col min="34" max="37" width="1.140625" style="60" customWidth="1"/>
    <col min="38" max="38" width="3.7109375" style="60" customWidth="1"/>
    <col min="39" max="39" width="5.140625" style="28" customWidth="1"/>
    <col min="40" max="40" width="4.28515625" style="60" customWidth="1"/>
    <col min="41" max="44" width="1.140625" style="60" customWidth="1"/>
    <col min="45" max="45" width="4.42578125" style="60" customWidth="1"/>
    <col min="46" max="46" width="6.140625" style="60" customWidth="1"/>
    <col min="47" max="47" width="7.42578125" style="60" customWidth="1"/>
    <col min="48" max="48" width="9" style="60" customWidth="1"/>
    <col min="49" max="49" width="8" style="60" customWidth="1"/>
    <col min="50" max="50" width="5.42578125" customWidth="1"/>
  </cols>
  <sheetData>
    <row r="1" spans="1:49" ht="18.75" x14ac:dyDescent="0.3">
      <c r="A1" s="344" t="s">
        <v>175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</row>
    <row r="2" spans="1:49" ht="15.75" x14ac:dyDescent="0.25">
      <c r="A2" s="4"/>
      <c r="B2" s="350" t="s">
        <v>51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</row>
    <row r="3" spans="1:49" ht="18.75" customHeight="1" x14ac:dyDescent="0.25">
      <c r="A3" s="4"/>
      <c r="B3" s="367" t="s">
        <v>52</v>
      </c>
      <c r="C3" s="367"/>
      <c r="D3" s="367"/>
      <c r="E3" s="367"/>
      <c r="F3" s="367"/>
      <c r="G3" s="243"/>
      <c r="H3" s="368" t="s">
        <v>176</v>
      </c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243"/>
      <c r="AE3" s="243"/>
      <c r="AF3" s="368" t="s">
        <v>177</v>
      </c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</row>
    <row r="4" spans="1:49" ht="39" customHeight="1" thickBot="1" x14ac:dyDescent="0.3">
      <c r="A4" s="4"/>
      <c r="B4" s="366" t="s">
        <v>75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</row>
    <row r="5" spans="1:49" ht="15.75" customHeight="1" x14ac:dyDescent="0.25">
      <c r="A5" s="347"/>
      <c r="B5" s="348"/>
      <c r="C5" s="348"/>
      <c r="D5" s="348"/>
      <c r="E5" s="348"/>
      <c r="F5" s="349"/>
      <c r="G5" s="345" t="s">
        <v>3</v>
      </c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</row>
    <row r="6" spans="1:49" ht="30" customHeight="1" x14ac:dyDescent="0.25">
      <c r="A6" s="369" t="s">
        <v>0</v>
      </c>
      <c r="B6" s="360" t="s">
        <v>4</v>
      </c>
      <c r="C6" s="351" t="s">
        <v>1</v>
      </c>
      <c r="D6" s="387" t="s">
        <v>41</v>
      </c>
      <c r="E6" s="388"/>
      <c r="F6" s="389"/>
      <c r="G6" s="354" t="s">
        <v>5</v>
      </c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6"/>
      <c r="S6" s="363" t="s">
        <v>6</v>
      </c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5"/>
      <c r="AG6" s="357" t="s">
        <v>7</v>
      </c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9"/>
      <c r="AU6" s="337" t="s">
        <v>8</v>
      </c>
      <c r="AV6" s="337" t="s">
        <v>22</v>
      </c>
      <c r="AW6" s="337" t="s">
        <v>9</v>
      </c>
    </row>
    <row r="7" spans="1:49" s="1" customFormat="1" ht="22.5" customHeight="1" x14ac:dyDescent="0.25">
      <c r="A7" s="370"/>
      <c r="B7" s="361"/>
      <c r="C7" s="352"/>
      <c r="D7" s="390"/>
      <c r="E7" s="391"/>
      <c r="F7" s="392"/>
      <c r="G7" s="251" t="s">
        <v>11</v>
      </c>
      <c r="H7" s="252"/>
      <c r="I7" s="252"/>
      <c r="J7" s="252"/>
      <c r="K7" s="253"/>
      <c r="L7" s="354" t="s">
        <v>12</v>
      </c>
      <c r="M7" s="355"/>
      <c r="N7" s="355"/>
      <c r="O7" s="355"/>
      <c r="P7" s="355"/>
      <c r="Q7" s="355"/>
      <c r="R7" s="356"/>
      <c r="S7" s="251" t="s">
        <v>13</v>
      </c>
      <c r="T7" s="252"/>
      <c r="U7" s="252"/>
      <c r="V7" s="252"/>
      <c r="W7" s="252"/>
      <c r="X7" s="252"/>
      <c r="Y7" s="253"/>
      <c r="Z7" s="354" t="s">
        <v>14</v>
      </c>
      <c r="AA7" s="355"/>
      <c r="AB7" s="355"/>
      <c r="AC7" s="355"/>
      <c r="AD7" s="355"/>
      <c r="AE7" s="355"/>
      <c r="AF7" s="356"/>
      <c r="AG7" s="251" t="s">
        <v>15</v>
      </c>
      <c r="AH7" s="252"/>
      <c r="AI7" s="252"/>
      <c r="AJ7" s="252"/>
      <c r="AK7" s="252"/>
      <c r="AL7" s="252"/>
      <c r="AM7" s="253"/>
      <c r="AN7" s="354" t="s">
        <v>16</v>
      </c>
      <c r="AO7" s="355"/>
      <c r="AP7" s="355"/>
      <c r="AQ7" s="355"/>
      <c r="AR7" s="355"/>
      <c r="AS7" s="355"/>
      <c r="AT7" s="356"/>
      <c r="AU7" s="338"/>
      <c r="AV7" s="338"/>
      <c r="AW7" s="338"/>
    </row>
    <row r="8" spans="1:49" s="1" customFormat="1" ht="22.5" customHeight="1" x14ac:dyDescent="0.25">
      <c r="A8" s="370"/>
      <c r="B8" s="361"/>
      <c r="C8" s="352"/>
      <c r="D8" s="393" t="s">
        <v>2</v>
      </c>
      <c r="E8" s="360" t="s">
        <v>18</v>
      </c>
      <c r="F8" s="360" t="s">
        <v>17</v>
      </c>
      <c r="G8" s="335" t="s">
        <v>19</v>
      </c>
      <c r="H8" s="375" t="s">
        <v>20</v>
      </c>
      <c r="I8" s="377"/>
      <c r="J8" s="335" t="s">
        <v>21</v>
      </c>
      <c r="K8" s="335" t="s">
        <v>10</v>
      </c>
      <c r="L8" s="340" t="s">
        <v>19</v>
      </c>
      <c r="M8" s="381" t="s">
        <v>20</v>
      </c>
      <c r="N8" s="382"/>
      <c r="O8" s="382"/>
      <c r="P8" s="383"/>
      <c r="Q8" s="340" t="s">
        <v>21</v>
      </c>
      <c r="R8" s="340" t="s">
        <v>10</v>
      </c>
      <c r="S8" s="335" t="s">
        <v>19</v>
      </c>
      <c r="T8" s="375" t="s">
        <v>20</v>
      </c>
      <c r="U8" s="376"/>
      <c r="V8" s="376"/>
      <c r="W8" s="377"/>
      <c r="X8" s="335" t="s">
        <v>21</v>
      </c>
      <c r="Y8" s="335" t="s">
        <v>10</v>
      </c>
      <c r="Z8" s="340" t="s">
        <v>19</v>
      </c>
      <c r="AA8" s="381" t="s">
        <v>20</v>
      </c>
      <c r="AB8" s="382"/>
      <c r="AC8" s="382"/>
      <c r="AD8" s="383"/>
      <c r="AE8" s="340" t="s">
        <v>21</v>
      </c>
      <c r="AF8" s="340" t="s">
        <v>10</v>
      </c>
      <c r="AG8" s="335" t="s">
        <v>19</v>
      </c>
      <c r="AH8" s="375" t="s">
        <v>20</v>
      </c>
      <c r="AI8" s="376"/>
      <c r="AJ8" s="376"/>
      <c r="AK8" s="377"/>
      <c r="AL8" s="335" t="s">
        <v>21</v>
      </c>
      <c r="AM8" s="335" t="s">
        <v>10</v>
      </c>
      <c r="AN8" s="340" t="s">
        <v>19</v>
      </c>
      <c r="AO8" s="381" t="s">
        <v>20</v>
      </c>
      <c r="AP8" s="382"/>
      <c r="AQ8" s="382"/>
      <c r="AR8" s="383"/>
      <c r="AS8" s="340" t="s">
        <v>21</v>
      </c>
      <c r="AT8" s="340" t="s">
        <v>10</v>
      </c>
      <c r="AU8" s="338"/>
      <c r="AV8" s="338"/>
      <c r="AW8" s="338"/>
    </row>
    <row r="9" spans="1:49" s="1" customFormat="1" ht="30.75" customHeight="1" thickBot="1" x14ac:dyDescent="0.3">
      <c r="A9" s="371"/>
      <c r="B9" s="362"/>
      <c r="C9" s="353"/>
      <c r="D9" s="394"/>
      <c r="E9" s="362"/>
      <c r="F9" s="362"/>
      <c r="G9" s="336"/>
      <c r="H9" s="378"/>
      <c r="I9" s="380"/>
      <c r="J9" s="336"/>
      <c r="K9" s="336"/>
      <c r="L9" s="341"/>
      <c r="M9" s="384"/>
      <c r="N9" s="385"/>
      <c r="O9" s="385"/>
      <c r="P9" s="386"/>
      <c r="Q9" s="341"/>
      <c r="R9" s="341"/>
      <c r="S9" s="336"/>
      <c r="T9" s="378"/>
      <c r="U9" s="379"/>
      <c r="V9" s="379"/>
      <c r="W9" s="380"/>
      <c r="X9" s="336"/>
      <c r="Y9" s="336"/>
      <c r="Z9" s="341"/>
      <c r="AA9" s="384"/>
      <c r="AB9" s="385"/>
      <c r="AC9" s="385"/>
      <c r="AD9" s="386"/>
      <c r="AE9" s="341"/>
      <c r="AF9" s="341"/>
      <c r="AG9" s="336"/>
      <c r="AH9" s="378"/>
      <c r="AI9" s="379"/>
      <c r="AJ9" s="379"/>
      <c r="AK9" s="380"/>
      <c r="AL9" s="336"/>
      <c r="AM9" s="336"/>
      <c r="AN9" s="341"/>
      <c r="AO9" s="384"/>
      <c r="AP9" s="385"/>
      <c r="AQ9" s="385"/>
      <c r="AR9" s="386"/>
      <c r="AS9" s="341"/>
      <c r="AT9" s="341"/>
      <c r="AU9" s="339"/>
      <c r="AV9" s="339"/>
      <c r="AW9" s="339"/>
    </row>
    <row r="10" spans="1:49" x14ac:dyDescent="0.25">
      <c r="A10" s="342" t="s">
        <v>104</v>
      </c>
      <c r="B10" s="343"/>
      <c r="C10" s="343"/>
      <c r="D10" s="343"/>
      <c r="E10" s="343"/>
      <c r="F10" s="343"/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43"/>
      <c r="T10" s="343"/>
      <c r="U10" s="343"/>
      <c r="V10" s="343"/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</row>
    <row r="11" spans="1:49" ht="30" x14ac:dyDescent="0.25">
      <c r="A11" s="20">
        <v>1</v>
      </c>
      <c r="B11" s="52" t="s">
        <v>50</v>
      </c>
      <c r="C11" s="17" t="s">
        <v>59</v>
      </c>
      <c r="D11" s="157">
        <v>5</v>
      </c>
      <c r="E11" s="157" t="s">
        <v>32</v>
      </c>
      <c r="F11" s="23"/>
      <c r="G11" s="161"/>
      <c r="H11" s="248"/>
      <c r="I11" s="249"/>
      <c r="J11" s="161"/>
      <c r="K11" s="7"/>
      <c r="L11" s="59"/>
      <c r="M11" s="313">
        <v>30</v>
      </c>
      <c r="N11" s="314"/>
      <c r="O11" s="314"/>
      <c r="P11" s="315"/>
      <c r="Q11" s="59"/>
      <c r="R11" s="59">
        <v>2</v>
      </c>
      <c r="S11" s="161"/>
      <c r="T11" s="248">
        <v>30</v>
      </c>
      <c r="U11" s="250"/>
      <c r="V11" s="250"/>
      <c r="W11" s="249"/>
      <c r="X11" s="161"/>
      <c r="Y11" s="161">
        <v>2</v>
      </c>
      <c r="Z11" s="159"/>
      <c r="AA11" s="245">
        <v>30</v>
      </c>
      <c r="AB11" s="246"/>
      <c r="AC11" s="246"/>
      <c r="AD11" s="247"/>
      <c r="AE11" s="159"/>
      <c r="AF11" s="159">
        <v>2</v>
      </c>
      <c r="AG11" s="161"/>
      <c r="AH11" s="248">
        <v>30</v>
      </c>
      <c r="AI11" s="250"/>
      <c r="AJ11" s="250"/>
      <c r="AK11" s="249"/>
      <c r="AL11" s="161"/>
      <c r="AM11" s="161">
        <v>3</v>
      </c>
      <c r="AN11" s="159"/>
      <c r="AO11" s="245"/>
      <c r="AP11" s="246"/>
      <c r="AQ11" s="246"/>
      <c r="AR11" s="247"/>
      <c r="AS11" s="159"/>
      <c r="AT11" s="159"/>
      <c r="AU11" s="164">
        <f t="shared" ref="AU11:AU17" si="0">G11+H11+J11+L11+M11+Q11+S11+T11+X11+Z11+AA11+AE11+AG11+AH11+AL11+AN11+AO11+AS11</f>
        <v>120</v>
      </c>
      <c r="AV11" s="163">
        <f>AW11*30</f>
        <v>270</v>
      </c>
      <c r="AW11" s="187">
        <f>K11+R11+Y11+AF11+AM11+AT11</f>
        <v>9</v>
      </c>
    </row>
    <row r="12" spans="1:49" ht="26.25" x14ac:dyDescent="0.25">
      <c r="A12" s="18">
        <v>2</v>
      </c>
      <c r="B12" s="53" t="s">
        <v>178</v>
      </c>
      <c r="C12" s="17" t="s">
        <v>60</v>
      </c>
      <c r="D12" s="5"/>
      <c r="E12" s="5">
        <v>2</v>
      </c>
      <c r="F12" s="5"/>
      <c r="G12" s="27"/>
      <c r="H12" s="311"/>
      <c r="I12" s="312"/>
      <c r="J12" s="49"/>
      <c r="K12" s="49"/>
      <c r="L12" s="50"/>
      <c r="M12" s="313">
        <v>30</v>
      </c>
      <c r="N12" s="314"/>
      <c r="O12" s="314"/>
      <c r="P12" s="315"/>
      <c r="Q12" s="50"/>
      <c r="R12" s="50">
        <v>1</v>
      </c>
      <c r="S12" s="27"/>
      <c r="T12" s="248"/>
      <c r="U12" s="250"/>
      <c r="V12" s="250"/>
      <c r="W12" s="249"/>
      <c r="X12" s="27"/>
      <c r="Y12" s="27"/>
      <c r="Z12" s="141"/>
      <c r="AA12" s="245"/>
      <c r="AB12" s="246"/>
      <c r="AC12" s="246"/>
      <c r="AD12" s="247"/>
      <c r="AE12" s="141"/>
      <c r="AF12" s="141"/>
      <c r="AG12" s="27"/>
      <c r="AH12" s="248"/>
      <c r="AI12" s="250"/>
      <c r="AJ12" s="250"/>
      <c r="AK12" s="249"/>
      <c r="AL12" s="27"/>
      <c r="AM12" s="27"/>
      <c r="AN12" s="141"/>
      <c r="AO12" s="245"/>
      <c r="AP12" s="246"/>
      <c r="AQ12" s="246"/>
      <c r="AR12" s="247"/>
      <c r="AS12" s="141"/>
      <c r="AT12" s="141"/>
      <c r="AU12" s="164">
        <f t="shared" si="0"/>
        <v>30</v>
      </c>
      <c r="AV12" s="25">
        <v>30</v>
      </c>
      <c r="AW12" s="187">
        <v>1</v>
      </c>
    </row>
    <row r="13" spans="1:49" ht="17.25" customHeight="1" x14ac:dyDescent="0.25">
      <c r="A13" s="18">
        <v>3</v>
      </c>
      <c r="B13" s="52" t="s">
        <v>29</v>
      </c>
      <c r="C13" s="17" t="s">
        <v>61</v>
      </c>
      <c r="D13" s="5"/>
      <c r="E13" s="5">
        <v>2</v>
      </c>
      <c r="F13" s="5"/>
      <c r="G13" s="27"/>
      <c r="H13" s="311"/>
      <c r="I13" s="312"/>
      <c r="J13" s="49"/>
      <c r="K13" s="49"/>
      <c r="L13" s="50">
        <v>30</v>
      </c>
      <c r="M13" s="313"/>
      <c r="N13" s="314"/>
      <c r="O13" s="314"/>
      <c r="P13" s="315"/>
      <c r="Q13" s="50"/>
      <c r="R13" s="50">
        <v>2</v>
      </c>
      <c r="S13" s="27"/>
      <c r="T13" s="248"/>
      <c r="U13" s="250"/>
      <c r="V13" s="250"/>
      <c r="W13" s="249"/>
      <c r="X13" s="27"/>
      <c r="Y13" s="27"/>
      <c r="Z13" s="141"/>
      <c r="AA13" s="245"/>
      <c r="AB13" s="246"/>
      <c r="AC13" s="246"/>
      <c r="AD13" s="247"/>
      <c r="AE13" s="141"/>
      <c r="AF13" s="141"/>
      <c r="AG13" s="27"/>
      <c r="AH13" s="248"/>
      <c r="AI13" s="250"/>
      <c r="AJ13" s="250"/>
      <c r="AK13" s="249"/>
      <c r="AL13" s="27"/>
      <c r="AM13" s="27"/>
      <c r="AN13" s="141"/>
      <c r="AO13" s="245"/>
      <c r="AP13" s="246"/>
      <c r="AQ13" s="246"/>
      <c r="AR13" s="247"/>
      <c r="AS13" s="141"/>
      <c r="AT13" s="141"/>
      <c r="AU13" s="164">
        <f t="shared" si="0"/>
        <v>30</v>
      </c>
      <c r="AV13" s="25">
        <f>AW13*25</f>
        <v>50</v>
      </c>
      <c r="AW13" s="187">
        <v>2</v>
      </c>
    </row>
    <row r="14" spans="1:49" ht="28.5" customHeight="1" x14ac:dyDescent="0.25">
      <c r="A14" s="18">
        <v>4</v>
      </c>
      <c r="B14" s="58" t="s">
        <v>123</v>
      </c>
      <c r="C14" s="17" t="s">
        <v>159</v>
      </c>
      <c r="D14" s="5"/>
      <c r="E14" s="5">
        <v>1.2</v>
      </c>
      <c r="F14" s="5"/>
      <c r="G14" s="49"/>
      <c r="H14" s="311">
        <v>30</v>
      </c>
      <c r="I14" s="312"/>
      <c r="J14" s="49"/>
      <c r="K14" s="49">
        <v>2</v>
      </c>
      <c r="L14" s="104"/>
      <c r="M14" s="313">
        <v>15</v>
      </c>
      <c r="N14" s="314"/>
      <c r="O14" s="314"/>
      <c r="P14" s="315"/>
      <c r="Q14" s="50"/>
      <c r="R14" s="50">
        <v>1</v>
      </c>
      <c r="S14" s="27"/>
      <c r="T14" s="248"/>
      <c r="U14" s="250"/>
      <c r="V14" s="250"/>
      <c r="W14" s="249"/>
      <c r="X14" s="27"/>
      <c r="Y14" s="27"/>
      <c r="Z14" s="141"/>
      <c r="AA14" s="245"/>
      <c r="AB14" s="246"/>
      <c r="AC14" s="246"/>
      <c r="AD14" s="247"/>
      <c r="AE14" s="141"/>
      <c r="AF14" s="141"/>
      <c r="AG14" s="27"/>
      <c r="AH14" s="248"/>
      <c r="AI14" s="250"/>
      <c r="AJ14" s="250"/>
      <c r="AK14" s="249"/>
      <c r="AL14" s="27"/>
      <c r="AM14" s="27"/>
      <c r="AN14" s="141"/>
      <c r="AO14" s="245"/>
      <c r="AP14" s="246"/>
      <c r="AQ14" s="246"/>
      <c r="AR14" s="247"/>
      <c r="AS14" s="141"/>
      <c r="AT14" s="141"/>
      <c r="AU14" s="164">
        <f t="shared" si="0"/>
        <v>45</v>
      </c>
      <c r="AV14" s="140">
        <v>75</v>
      </c>
      <c r="AW14" s="187">
        <v>3</v>
      </c>
    </row>
    <row r="15" spans="1:49" ht="41.25" customHeight="1" x14ac:dyDescent="0.25">
      <c r="A15" s="18">
        <v>5</v>
      </c>
      <c r="B15" s="58" t="s">
        <v>118</v>
      </c>
      <c r="C15" s="17" t="s">
        <v>62</v>
      </c>
      <c r="D15" s="5"/>
      <c r="E15" s="5">
        <v>1.2</v>
      </c>
      <c r="F15" s="5"/>
      <c r="G15" s="49"/>
      <c r="H15" s="311">
        <v>15</v>
      </c>
      <c r="I15" s="312"/>
      <c r="J15" s="49"/>
      <c r="K15" s="49">
        <v>1</v>
      </c>
      <c r="L15" s="50"/>
      <c r="M15" s="313">
        <v>15</v>
      </c>
      <c r="N15" s="314"/>
      <c r="O15" s="314"/>
      <c r="P15" s="315"/>
      <c r="Q15" s="50"/>
      <c r="R15" s="50">
        <v>1</v>
      </c>
      <c r="S15" s="27"/>
      <c r="T15" s="248"/>
      <c r="U15" s="250"/>
      <c r="V15" s="250"/>
      <c r="W15" s="249"/>
      <c r="X15" s="27"/>
      <c r="Y15" s="27"/>
      <c r="Z15" s="141"/>
      <c r="AA15" s="245"/>
      <c r="AB15" s="246"/>
      <c r="AC15" s="246"/>
      <c r="AD15" s="247"/>
      <c r="AE15" s="141"/>
      <c r="AF15" s="141"/>
      <c r="AG15" s="27"/>
      <c r="AH15" s="248"/>
      <c r="AI15" s="250"/>
      <c r="AJ15" s="250"/>
      <c r="AK15" s="249"/>
      <c r="AL15" s="27"/>
      <c r="AM15" s="27"/>
      <c r="AN15" s="141"/>
      <c r="AO15" s="245"/>
      <c r="AP15" s="246"/>
      <c r="AQ15" s="246"/>
      <c r="AR15" s="247"/>
      <c r="AS15" s="141"/>
      <c r="AT15" s="141"/>
      <c r="AU15" s="164">
        <f t="shared" si="0"/>
        <v>30</v>
      </c>
      <c r="AV15" s="140">
        <f>AW15*25</f>
        <v>50</v>
      </c>
      <c r="AW15" s="187">
        <v>2</v>
      </c>
    </row>
    <row r="16" spans="1:49" ht="39" x14ac:dyDescent="0.25">
      <c r="A16" s="9">
        <v>6</v>
      </c>
      <c r="B16" s="53" t="s">
        <v>172</v>
      </c>
      <c r="C16" s="17" t="s">
        <v>63</v>
      </c>
      <c r="D16" s="5"/>
      <c r="E16" s="5">
        <v>1</v>
      </c>
      <c r="F16" s="5"/>
      <c r="G16" s="27">
        <v>15</v>
      </c>
      <c r="H16" s="248"/>
      <c r="I16" s="249"/>
      <c r="J16" s="27"/>
      <c r="K16" s="323">
        <v>1</v>
      </c>
      <c r="L16" s="141"/>
      <c r="M16" s="313"/>
      <c r="N16" s="314"/>
      <c r="O16" s="314"/>
      <c r="P16" s="315"/>
      <c r="Q16" s="141"/>
      <c r="R16" s="47"/>
      <c r="S16" s="27"/>
      <c r="T16" s="248"/>
      <c r="U16" s="250"/>
      <c r="V16" s="250"/>
      <c r="W16" s="249"/>
      <c r="X16" s="27"/>
      <c r="Y16" s="27"/>
      <c r="Z16" s="141"/>
      <c r="AA16" s="245"/>
      <c r="AB16" s="246"/>
      <c r="AC16" s="246"/>
      <c r="AD16" s="247"/>
      <c r="AE16" s="141"/>
      <c r="AF16" s="141"/>
      <c r="AG16" s="27"/>
      <c r="AH16" s="248"/>
      <c r="AI16" s="250"/>
      <c r="AJ16" s="250"/>
      <c r="AK16" s="249"/>
      <c r="AL16" s="27"/>
      <c r="AM16" s="27"/>
      <c r="AN16" s="141"/>
      <c r="AO16" s="245"/>
      <c r="AP16" s="246"/>
      <c r="AQ16" s="246"/>
      <c r="AR16" s="247"/>
      <c r="AS16" s="141"/>
      <c r="AT16" s="141"/>
      <c r="AU16" s="164">
        <f t="shared" si="0"/>
        <v>15</v>
      </c>
      <c r="AV16" s="319">
        <f>AW16*30</f>
        <v>30</v>
      </c>
      <c r="AW16" s="321">
        <v>1</v>
      </c>
    </row>
    <row r="17" spans="1:49" x14ac:dyDescent="0.25">
      <c r="A17" s="9">
        <v>7</v>
      </c>
      <c r="B17" s="52" t="s">
        <v>23</v>
      </c>
      <c r="C17" s="17" t="s">
        <v>64</v>
      </c>
      <c r="D17" s="5"/>
      <c r="E17" s="5">
        <v>1</v>
      </c>
      <c r="F17" s="5"/>
      <c r="G17" s="27">
        <v>15</v>
      </c>
      <c r="H17" s="248"/>
      <c r="I17" s="249"/>
      <c r="J17" s="27"/>
      <c r="K17" s="324"/>
      <c r="L17" s="141"/>
      <c r="M17" s="313"/>
      <c r="N17" s="314"/>
      <c r="O17" s="314"/>
      <c r="P17" s="315"/>
      <c r="Q17" s="141"/>
      <c r="R17" s="47"/>
      <c r="S17" s="27"/>
      <c r="T17" s="248"/>
      <c r="U17" s="250"/>
      <c r="V17" s="250"/>
      <c r="W17" s="249"/>
      <c r="X17" s="27"/>
      <c r="Y17" s="27"/>
      <c r="Z17" s="141"/>
      <c r="AA17" s="245"/>
      <c r="AB17" s="246"/>
      <c r="AC17" s="246"/>
      <c r="AD17" s="247"/>
      <c r="AE17" s="141"/>
      <c r="AF17" s="141"/>
      <c r="AG17" s="27"/>
      <c r="AH17" s="248"/>
      <c r="AI17" s="250"/>
      <c r="AJ17" s="250"/>
      <c r="AK17" s="249"/>
      <c r="AL17" s="27"/>
      <c r="AM17" s="27"/>
      <c r="AN17" s="141"/>
      <c r="AO17" s="245"/>
      <c r="AP17" s="246"/>
      <c r="AQ17" s="246"/>
      <c r="AR17" s="247"/>
      <c r="AS17" s="141"/>
      <c r="AT17" s="141"/>
      <c r="AU17" s="164">
        <f t="shared" si="0"/>
        <v>15</v>
      </c>
      <c r="AV17" s="320"/>
      <c r="AW17" s="322"/>
    </row>
    <row r="18" spans="1:49" x14ac:dyDescent="0.25">
      <c r="A18" s="201"/>
      <c r="B18" s="205" t="s">
        <v>55</v>
      </c>
      <c r="C18" s="10"/>
      <c r="D18" s="156"/>
      <c r="E18" s="156"/>
      <c r="F18" s="156"/>
      <c r="G18" s="29">
        <f>SUM(G11:G17)</f>
        <v>30</v>
      </c>
      <c r="H18" s="316">
        <f>SUM(H11:H16)</f>
        <v>45</v>
      </c>
      <c r="I18" s="318"/>
      <c r="J18" s="29">
        <f>SUM(J11:J15)</f>
        <v>0</v>
      </c>
      <c r="K18" s="5">
        <f t="shared" ref="K18:S18" si="1">SUM(K11:K17)</f>
        <v>4</v>
      </c>
      <c r="L18" s="29">
        <f t="shared" si="1"/>
        <v>30</v>
      </c>
      <c r="M18" s="316">
        <f>SUM(M11:M17)</f>
        <v>90</v>
      </c>
      <c r="N18" s="317"/>
      <c r="O18" s="317"/>
      <c r="P18" s="318"/>
      <c r="Q18" s="29">
        <f t="shared" si="1"/>
        <v>0</v>
      </c>
      <c r="R18" s="5">
        <f t="shared" si="1"/>
        <v>7</v>
      </c>
      <c r="S18" s="29">
        <f t="shared" si="1"/>
        <v>0</v>
      </c>
      <c r="T18" s="316">
        <f>SUM(T11:T17)</f>
        <v>30</v>
      </c>
      <c r="U18" s="317"/>
      <c r="V18" s="317"/>
      <c r="W18" s="318"/>
      <c r="X18" s="29">
        <f t="shared" ref="X18:AT18" si="2">SUM(X11:X15)</f>
        <v>0</v>
      </c>
      <c r="Y18" s="5">
        <f t="shared" si="2"/>
        <v>2</v>
      </c>
      <c r="Z18" s="29">
        <f t="shared" si="2"/>
        <v>0</v>
      </c>
      <c r="AA18" s="316">
        <f>SUM(AA11:AA15)</f>
        <v>30</v>
      </c>
      <c r="AB18" s="317"/>
      <c r="AC18" s="317"/>
      <c r="AD18" s="318"/>
      <c r="AE18" s="29">
        <f t="shared" si="2"/>
        <v>0</v>
      </c>
      <c r="AF18" s="5">
        <f t="shared" si="2"/>
        <v>2</v>
      </c>
      <c r="AG18" s="29">
        <f t="shared" si="2"/>
        <v>0</v>
      </c>
      <c r="AH18" s="316">
        <f>SUM(AH11:AH15)</f>
        <v>30</v>
      </c>
      <c r="AI18" s="317"/>
      <c r="AJ18" s="317"/>
      <c r="AK18" s="318"/>
      <c r="AL18" s="29">
        <f t="shared" si="2"/>
        <v>0</v>
      </c>
      <c r="AM18" s="5">
        <f t="shared" si="2"/>
        <v>3</v>
      </c>
      <c r="AN18" s="29">
        <f t="shared" si="2"/>
        <v>0</v>
      </c>
      <c r="AO18" s="316">
        <f t="shared" si="2"/>
        <v>0</v>
      </c>
      <c r="AP18" s="317"/>
      <c r="AQ18" s="317"/>
      <c r="AR18" s="318"/>
      <c r="AS18" s="29">
        <f t="shared" si="2"/>
        <v>0</v>
      </c>
      <c r="AT18" s="5">
        <f t="shared" si="2"/>
        <v>0</v>
      </c>
      <c r="AU18" s="30">
        <f>SUM(AU11:AU17)</f>
        <v>285</v>
      </c>
      <c r="AV18" s="31">
        <f>SUM(AV11:AV17)</f>
        <v>505</v>
      </c>
      <c r="AW18" s="29">
        <f>SUM(AW11:AW17)</f>
        <v>18</v>
      </c>
    </row>
    <row r="19" spans="1:49" x14ac:dyDescent="0.25">
      <c r="A19" s="305" t="s">
        <v>44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</row>
    <row r="20" spans="1:49" ht="26.25" customHeight="1" x14ac:dyDescent="0.25">
      <c r="A20" s="19">
        <v>8</v>
      </c>
      <c r="B20" s="53" t="s">
        <v>106</v>
      </c>
      <c r="C20" s="17" t="s">
        <v>65</v>
      </c>
      <c r="D20" s="156" t="s">
        <v>26</v>
      </c>
      <c r="E20" s="156" t="s">
        <v>39</v>
      </c>
      <c r="F20" s="150"/>
      <c r="G20" s="27"/>
      <c r="H20" s="248">
        <v>150</v>
      </c>
      <c r="I20" s="249"/>
      <c r="J20" s="27"/>
      <c r="K20" s="27">
        <v>14</v>
      </c>
      <c r="L20" s="141"/>
      <c r="M20" s="245">
        <v>135</v>
      </c>
      <c r="N20" s="246"/>
      <c r="O20" s="246"/>
      <c r="P20" s="247"/>
      <c r="Q20" s="141"/>
      <c r="R20" s="141">
        <v>10</v>
      </c>
      <c r="S20" s="27"/>
      <c r="T20" s="248">
        <v>120</v>
      </c>
      <c r="U20" s="250"/>
      <c r="V20" s="250"/>
      <c r="W20" s="249"/>
      <c r="X20" s="27"/>
      <c r="Y20" s="27">
        <v>8</v>
      </c>
      <c r="Z20" s="141"/>
      <c r="AA20" s="245">
        <v>120</v>
      </c>
      <c r="AB20" s="246"/>
      <c r="AC20" s="246"/>
      <c r="AD20" s="247"/>
      <c r="AE20" s="141"/>
      <c r="AF20" s="141">
        <v>8</v>
      </c>
      <c r="AG20" s="27"/>
      <c r="AH20" s="299">
        <v>90</v>
      </c>
      <c r="AI20" s="300"/>
      <c r="AJ20" s="300"/>
      <c r="AK20" s="301"/>
      <c r="AL20" s="27"/>
      <c r="AM20" s="27">
        <v>6</v>
      </c>
      <c r="AN20" s="141"/>
      <c r="AO20" s="257">
        <v>90</v>
      </c>
      <c r="AP20" s="258"/>
      <c r="AQ20" s="258"/>
      <c r="AR20" s="259"/>
      <c r="AS20" s="141"/>
      <c r="AT20" s="141">
        <v>6</v>
      </c>
      <c r="AU20" s="164">
        <f>G20+H20+J20+L20+M20+Q20+S20+T20+X20+Z20++AA20+AE20+AG20+AH20+AL20+AN20+AO20+AS20</f>
        <v>705</v>
      </c>
      <c r="AV20" s="123">
        <f>AW20*25</f>
        <v>1300</v>
      </c>
      <c r="AW20" s="187">
        <f>K20+R20+Y20+AF20+AM20+AT20</f>
        <v>52</v>
      </c>
    </row>
    <row r="21" spans="1:49" x14ac:dyDescent="0.25">
      <c r="A21" s="18">
        <v>9</v>
      </c>
      <c r="B21" s="52" t="s">
        <v>24</v>
      </c>
      <c r="C21" s="17" t="s">
        <v>66</v>
      </c>
      <c r="D21" s="5">
        <v>1</v>
      </c>
      <c r="E21" s="5">
        <v>1</v>
      </c>
      <c r="F21" s="22"/>
      <c r="G21" s="27"/>
      <c r="H21" s="248">
        <v>30</v>
      </c>
      <c r="I21" s="249"/>
      <c r="J21" s="27"/>
      <c r="K21" s="49">
        <v>3</v>
      </c>
      <c r="L21" s="141"/>
      <c r="M21" s="245"/>
      <c r="N21" s="246"/>
      <c r="O21" s="246"/>
      <c r="P21" s="247"/>
      <c r="Q21" s="141"/>
      <c r="R21" s="141"/>
      <c r="S21" s="27"/>
      <c r="T21" s="248"/>
      <c r="U21" s="250"/>
      <c r="V21" s="250"/>
      <c r="W21" s="249"/>
      <c r="X21" s="27"/>
      <c r="Y21" s="27"/>
      <c r="Z21" s="141"/>
      <c r="AA21" s="245"/>
      <c r="AB21" s="246"/>
      <c r="AC21" s="246"/>
      <c r="AD21" s="247"/>
      <c r="AE21" s="141"/>
      <c r="AF21" s="141"/>
      <c r="AG21" s="27"/>
      <c r="AH21" s="299"/>
      <c r="AI21" s="300"/>
      <c r="AJ21" s="300"/>
      <c r="AK21" s="301"/>
      <c r="AL21" s="27"/>
      <c r="AM21" s="27"/>
      <c r="AN21" s="141"/>
      <c r="AO21" s="257"/>
      <c r="AP21" s="258"/>
      <c r="AQ21" s="258"/>
      <c r="AR21" s="259"/>
      <c r="AS21" s="141"/>
      <c r="AT21" s="141"/>
      <c r="AU21" s="164">
        <f>G21+H21+J21+L21+M21+Q21+S21+T21+X21+Z21+AA21+AG21+AH21+AL21+AN21+AO21+AS21</f>
        <v>30</v>
      </c>
      <c r="AV21" s="163">
        <f>AW21*25</f>
        <v>75</v>
      </c>
      <c r="AW21" s="187">
        <f>K21+R21+Y21+AF21+AM21+AT21</f>
        <v>3</v>
      </c>
    </row>
    <row r="22" spans="1:49" ht="26.25" x14ac:dyDescent="0.25">
      <c r="A22" s="71">
        <v>10</v>
      </c>
      <c r="B22" s="98" t="s">
        <v>30</v>
      </c>
      <c r="C22" s="99" t="s">
        <v>101</v>
      </c>
      <c r="D22" s="151">
        <v>2.2999999999999998</v>
      </c>
      <c r="E22" s="151" t="s">
        <v>38</v>
      </c>
      <c r="F22" s="72"/>
      <c r="G22" s="160">
        <v>15</v>
      </c>
      <c r="H22" s="248">
        <v>15</v>
      </c>
      <c r="I22" s="249"/>
      <c r="J22" s="160">
        <v>5</v>
      </c>
      <c r="K22" s="160">
        <v>4</v>
      </c>
      <c r="L22" s="158">
        <v>15</v>
      </c>
      <c r="M22" s="245">
        <v>25</v>
      </c>
      <c r="N22" s="246"/>
      <c r="O22" s="246"/>
      <c r="P22" s="247"/>
      <c r="Q22" s="158">
        <v>5</v>
      </c>
      <c r="R22" s="158">
        <v>3</v>
      </c>
      <c r="S22" s="160">
        <v>15</v>
      </c>
      <c r="T22" s="248">
        <v>25</v>
      </c>
      <c r="U22" s="250"/>
      <c r="V22" s="250"/>
      <c r="W22" s="249"/>
      <c r="X22" s="160">
        <v>5</v>
      </c>
      <c r="Y22" s="160">
        <v>3</v>
      </c>
      <c r="Z22" s="158"/>
      <c r="AA22" s="245"/>
      <c r="AB22" s="246"/>
      <c r="AC22" s="246"/>
      <c r="AD22" s="247"/>
      <c r="AE22" s="158"/>
      <c r="AF22" s="158"/>
      <c r="AG22" s="160"/>
      <c r="AH22" s="299"/>
      <c r="AI22" s="300"/>
      <c r="AJ22" s="300"/>
      <c r="AK22" s="301"/>
      <c r="AL22" s="160"/>
      <c r="AM22" s="160"/>
      <c r="AN22" s="158"/>
      <c r="AO22" s="257"/>
      <c r="AP22" s="258"/>
      <c r="AQ22" s="258"/>
      <c r="AR22" s="259"/>
      <c r="AS22" s="158"/>
      <c r="AT22" s="158"/>
      <c r="AU22" s="69">
        <f>G22+H22+J22+L22+M22+Q22+S22+T22+X22+Z22+AA22+AE22+AG22+AH22+AL22+AN22+AO22+AS22</f>
        <v>125</v>
      </c>
      <c r="AV22" s="124">
        <f t="shared" ref="AV22:AV23" si="3">AW22*25</f>
        <v>250</v>
      </c>
      <c r="AW22" s="188">
        <f t="shared" ref="AW22:AW23" si="4">K22+R22+Y22+AF22+AM22+AT22</f>
        <v>10</v>
      </c>
    </row>
    <row r="23" spans="1:49" ht="26.25" x14ac:dyDescent="0.25">
      <c r="A23" s="18">
        <v>11</v>
      </c>
      <c r="B23" s="53" t="s">
        <v>79</v>
      </c>
      <c r="C23" s="17" t="s">
        <v>67</v>
      </c>
      <c r="D23" s="156">
        <v>4</v>
      </c>
      <c r="E23" s="156">
        <v>4</v>
      </c>
      <c r="F23" s="150"/>
      <c r="G23" s="27"/>
      <c r="H23" s="248"/>
      <c r="I23" s="249"/>
      <c r="J23" s="27"/>
      <c r="K23" s="27"/>
      <c r="L23" s="141"/>
      <c r="M23" s="245"/>
      <c r="N23" s="246"/>
      <c r="O23" s="246"/>
      <c r="P23" s="247"/>
      <c r="Q23" s="141"/>
      <c r="R23" s="141"/>
      <c r="S23" s="27"/>
      <c r="T23" s="248"/>
      <c r="U23" s="250"/>
      <c r="V23" s="250"/>
      <c r="W23" s="249"/>
      <c r="X23" s="27"/>
      <c r="Y23" s="27"/>
      <c r="Z23" s="141"/>
      <c r="AA23" s="245">
        <v>30</v>
      </c>
      <c r="AB23" s="246"/>
      <c r="AC23" s="246"/>
      <c r="AD23" s="247"/>
      <c r="AE23" s="141"/>
      <c r="AF23" s="141">
        <v>2</v>
      </c>
      <c r="AG23" s="27"/>
      <c r="AH23" s="299"/>
      <c r="AI23" s="300"/>
      <c r="AJ23" s="300"/>
      <c r="AK23" s="301"/>
      <c r="AL23" s="27"/>
      <c r="AM23" s="27"/>
      <c r="AN23" s="141"/>
      <c r="AO23" s="257"/>
      <c r="AP23" s="258"/>
      <c r="AQ23" s="258"/>
      <c r="AR23" s="259"/>
      <c r="AS23" s="141"/>
      <c r="AT23" s="141"/>
      <c r="AU23" s="164">
        <f>G23+H23+J23+L23+M23+S23+T23+X23+Z23+AA23+AE23+AG23+AH23+AL23+AN23+AO23+AS23</f>
        <v>30</v>
      </c>
      <c r="AV23" s="163">
        <f t="shared" si="3"/>
        <v>50</v>
      </c>
      <c r="AW23" s="187">
        <f t="shared" si="4"/>
        <v>2</v>
      </c>
    </row>
    <row r="24" spans="1:49" x14ac:dyDescent="0.25">
      <c r="A24" s="18">
        <v>12</v>
      </c>
      <c r="B24" s="52" t="s">
        <v>77</v>
      </c>
      <c r="C24" s="17" t="s">
        <v>102</v>
      </c>
      <c r="D24" s="5">
        <v>5</v>
      </c>
      <c r="E24" s="5">
        <v>5</v>
      </c>
      <c r="F24" s="22"/>
      <c r="G24" s="27"/>
      <c r="H24" s="147"/>
      <c r="I24" s="149"/>
      <c r="J24" s="27"/>
      <c r="K24" s="49"/>
      <c r="L24" s="141"/>
      <c r="M24" s="144"/>
      <c r="N24" s="145"/>
      <c r="O24" s="145"/>
      <c r="P24" s="146"/>
      <c r="Q24" s="141"/>
      <c r="R24" s="141"/>
      <c r="S24" s="27"/>
      <c r="T24" s="147"/>
      <c r="U24" s="148"/>
      <c r="V24" s="148"/>
      <c r="W24" s="149"/>
      <c r="X24" s="27"/>
      <c r="Y24" s="27"/>
      <c r="Z24" s="141"/>
      <c r="AA24" s="144"/>
      <c r="AB24" s="145"/>
      <c r="AC24" s="145"/>
      <c r="AD24" s="146"/>
      <c r="AE24" s="141"/>
      <c r="AF24" s="141"/>
      <c r="AG24" s="27">
        <v>30</v>
      </c>
      <c r="AH24" s="165"/>
      <c r="AI24" s="166"/>
      <c r="AJ24" s="166"/>
      <c r="AK24" s="167"/>
      <c r="AL24" s="27"/>
      <c r="AM24" s="27">
        <v>2</v>
      </c>
      <c r="AN24" s="141"/>
      <c r="AO24" s="168"/>
      <c r="AP24" s="169"/>
      <c r="AQ24" s="169"/>
      <c r="AR24" s="170"/>
      <c r="AS24" s="141"/>
      <c r="AT24" s="141"/>
      <c r="AU24" s="164">
        <v>30</v>
      </c>
      <c r="AV24" s="163">
        <v>50</v>
      </c>
      <c r="AW24" s="187">
        <v>2</v>
      </c>
    </row>
    <row r="25" spans="1:49" x14ac:dyDescent="0.25">
      <c r="A25" s="18">
        <v>13</v>
      </c>
      <c r="B25" s="52" t="s">
        <v>78</v>
      </c>
      <c r="C25" s="135" t="s">
        <v>103</v>
      </c>
      <c r="D25" s="5">
        <v>3</v>
      </c>
      <c r="E25" s="5">
        <v>3</v>
      </c>
      <c r="F25" s="22"/>
      <c r="G25" s="27"/>
      <c r="H25" s="248"/>
      <c r="I25" s="249"/>
      <c r="J25" s="27"/>
      <c r="K25" s="27"/>
      <c r="L25" s="141"/>
      <c r="M25" s="245"/>
      <c r="N25" s="246"/>
      <c r="O25" s="246"/>
      <c r="P25" s="247"/>
      <c r="Q25" s="141"/>
      <c r="R25" s="141"/>
      <c r="S25" s="27">
        <v>15</v>
      </c>
      <c r="T25" s="248">
        <v>30</v>
      </c>
      <c r="U25" s="250"/>
      <c r="V25" s="250"/>
      <c r="W25" s="249"/>
      <c r="X25" s="27"/>
      <c r="Y25" s="27">
        <v>3</v>
      </c>
      <c r="Z25" s="141"/>
      <c r="AA25" s="245"/>
      <c r="AB25" s="246"/>
      <c r="AC25" s="246"/>
      <c r="AD25" s="247"/>
      <c r="AE25" s="141"/>
      <c r="AF25" s="141"/>
      <c r="AG25" s="27"/>
      <c r="AH25" s="299"/>
      <c r="AI25" s="300"/>
      <c r="AJ25" s="300"/>
      <c r="AK25" s="301"/>
      <c r="AL25" s="27"/>
      <c r="AM25" s="27"/>
      <c r="AN25" s="141"/>
      <c r="AO25" s="257"/>
      <c r="AP25" s="258"/>
      <c r="AQ25" s="258"/>
      <c r="AR25" s="259"/>
      <c r="AS25" s="141"/>
      <c r="AT25" s="141"/>
      <c r="AU25" s="164">
        <f>G25+H25+J25+L25+M25+Q25+S25+T25+X25+Z25+AA25+AE25+AG25+AH25+AL25+AN25+AO25+AS25</f>
        <v>45</v>
      </c>
      <c r="AV25" s="163">
        <f t="shared" ref="AV25" si="5">AW25*25</f>
        <v>75</v>
      </c>
      <c r="AW25" s="187">
        <f t="shared" ref="AW25" si="6">K25+R25+Y25+AF25+AM25+AT25</f>
        <v>3</v>
      </c>
    </row>
    <row r="26" spans="1:49" ht="26.25" x14ac:dyDescent="0.25">
      <c r="A26" s="18">
        <v>14</v>
      </c>
      <c r="B26" s="53" t="s">
        <v>125</v>
      </c>
      <c r="C26" s="135" t="s">
        <v>124</v>
      </c>
      <c r="D26" s="5"/>
      <c r="E26" s="5">
        <v>4</v>
      </c>
      <c r="F26" s="22"/>
      <c r="G26" s="27"/>
      <c r="H26" s="210"/>
      <c r="I26" s="212"/>
      <c r="J26" s="27"/>
      <c r="K26" s="27"/>
      <c r="L26" s="141"/>
      <c r="M26" s="207"/>
      <c r="N26" s="208"/>
      <c r="O26" s="208"/>
      <c r="P26" s="209"/>
      <c r="Q26" s="141"/>
      <c r="R26" s="141"/>
      <c r="S26" s="27"/>
      <c r="T26" s="210"/>
      <c r="U26" s="211"/>
      <c r="V26" s="211"/>
      <c r="W26" s="212"/>
      <c r="X26" s="27"/>
      <c r="Y26" s="27"/>
      <c r="Z26" s="141"/>
      <c r="AA26" s="245">
        <v>30</v>
      </c>
      <c r="AB26" s="246"/>
      <c r="AC26" s="246"/>
      <c r="AD26" s="247"/>
      <c r="AE26" s="141"/>
      <c r="AF26" s="141">
        <v>2</v>
      </c>
      <c r="AG26" s="27"/>
      <c r="AH26" s="216"/>
      <c r="AI26" s="217"/>
      <c r="AJ26" s="217"/>
      <c r="AK26" s="218"/>
      <c r="AL26" s="27"/>
      <c r="AM26" s="27"/>
      <c r="AN26" s="141"/>
      <c r="AO26" s="213"/>
      <c r="AP26" s="214"/>
      <c r="AQ26" s="214"/>
      <c r="AR26" s="215"/>
      <c r="AS26" s="141"/>
      <c r="AT26" s="141"/>
      <c r="AU26" s="164">
        <v>30</v>
      </c>
      <c r="AV26" s="163">
        <v>50</v>
      </c>
      <c r="AW26" s="187">
        <v>2</v>
      </c>
    </row>
    <row r="27" spans="1:49" x14ac:dyDescent="0.25">
      <c r="A27" s="18">
        <v>15</v>
      </c>
      <c r="B27" s="52" t="s">
        <v>25</v>
      </c>
      <c r="C27" s="135" t="s">
        <v>126</v>
      </c>
      <c r="D27" s="5">
        <v>1</v>
      </c>
      <c r="E27" s="5">
        <v>1</v>
      </c>
      <c r="F27" s="22"/>
      <c r="G27" s="27"/>
      <c r="H27" s="248">
        <v>30</v>
      </c>
      <c r="I27" s="249"/>
      <c r="J27" s="27"/>
      <c r="K27" s="27">
        <v>3</v>
      </c>
      <c r="L27" s="141"/>
      <c r="M27" s="245"/>
      <c r="N27" s="246"/>
      <c r="O27" s="246"/>
      <c r="P27" s="247"/>
      <c r="Q27" s="141"/>
      <c r="R27" s="141"/>
      <c r="S27" s="27"/>
      <c r="T27" s="248"/>
      <c r="U27" s="250"/>
      <c r="V27" s="250"/>
      <c r="W27" s="249"/>
      <c r="X27" s="27"/>
      <c r="Y27" s="27"/>
      <c r="Z27" s="141"/>
      <c r="AA27" s="245"/>
      <c r="AB27" s="246"/>
      <c r="AC27" s="246"/>
      <c r="AD27" s="247"/>
      <c r="AE27" s="141"/>
      <c r="AF27" s="141"/>
      <c r="AG27" s="27"/>
      <c r="AH27" s="299"/>
      <c r="AI27" s="300"/>
      <c r="AJ27" s="300"/>
      <c r="AK27" s="301"/>
      <c r="AL27" s="27"/>
      <c r="AM27" s="27"/>
      <c r="AN27" s="141"/>
      <c r="AO27" s="257"/>
      <c r="AP27" s="258"/>
      <c r="AQ27" s="258"/>
      <c r="AR27" s="259"/>
      <c r="AS27" s="141"/>
      <c r="AT27" s="141"/>
      <c r="AU27" s="164">
        <f>G27+H27+J27+L27+M27+Q27+S27+T27+X27+Z27+AA27+AE27+AG27+AH27+AL27+AN27+AO27+AS27</f>
        <v>30</v>
      </c>
      <c r="AV27" s="163">
        <f t="shared" ref="AV27:AV28" si="7">AW27*25</f>
        <v>75</v>
      </c>
      <c r="AW27" s="187">
        <f t="shared" ref="AW27:AW28" si="8">K27+R27+Y27+AF27+AM27+AT27</f>
        <v>3</v>
      </c>
    </row>
    <row r="28" spans="1:49" ht="30" x14ac:dyDescent="0.25">
      <c r="A28" s="18">
        <v>16</v>
      </c>
      <c r="B28" s="134" t="s">
        <v>31</v>
      </c>
      <c r="C28" s="17" t="s">
        <v>127</v>
      </c>
      <c r="D28" s="156">
        <v>5</v>
      </c>
      <c r="E28" s="156" t="s">
        <v>32</v>
      </c>
      <c r="F28" s="150"/>
      <c r="G28" s="27"/>
      <c r="H28" s="248"/>
      <c r="I28" s="249"/>
      <c r="J28" s="27"/>
      <c r="K28" s="27"/>
      <c r="L28" s="141">
        <v>15</v>
      </c>
      <c r="M28" s="245">
        <v>15</v>
      </c>
      <c r="N28" s="246"/>
      <c r="O28" s="246"/>
      <c r="P28" s="247"/>
      <c r="Q28" s="141"/>
      <c r="R28" s="141">
        <v>4</v>
      </c>
      <c r="S28" s="27">
        <v>15</v>
      </c>
      <c r="T28" s="248">
        <v>15</v>
      </c>
      <c r="U28" s="250"/>
      <c r="V28" s="250"/>
      <c r="W28" s="249"/>
      <c r="X28" s="27"/>
      <c r="Y28" s="27">
        <v>2</v>
      </c>
      <c r="Z28" s="141"/>
      <c r="AA28" s="245">
        <v>30</v>
      </c>
      <c r="AB28" s="246"/>
      <c r="AC28" s="246"/>
      <c r="AD28" s="247"/>
      <c r="AE28" s="141"/>
      <c r="AF28" s="141">
        <v>2</v>
      </c>
      <c r="AG28" s="27"/>
      <c r="AH28" s="299">
        <v>30</v>
      </c>
      <c r="AI28" s="300"/>
      <c r="AJ28" s="300"/>
      <c r="AK28" s="301"/>
      <c r="AL28" s="27"/>
      <c r="AM28" s="27">
        <v>2</v>
      </c>
      <c r="AN28" s="141"/>
      <c r="AO28" s="257"/>
      <c r="AP28" s="258"/>
      <c r="AQ28" s="258"/>
      <c r="AR28" s="259"/>
      <c r="AS28" s="141"/>
      <c r="AT28" s="141"/>
      <c r="AU28" s="164">
        <f>G28+H28+J28+L28+M28+Q28+S28+T28+X28+Z28+AA28+AE28+AG28+AH28+AL28+AN28+AO28+AS28</f>
        <v>120</v>
      </c>
      <c r="AV28" s="123">
        <f t="shared" si="7"/>
        <v>250</v>
      </c>
      <c r="AW28" s="187">
        <f t="shared" si="8"/>
        <v>10</v>
      </c>
    </row>
    <row r="29" spans="1:49" ht="39" x14ac:dyDescent="0.25">
      <c r="A29" s="142">
        <v>17</v>
      </c>
      <c r="B29" s="143" t="s">
        <v>80</v>
      </c>
      <c r="C29" s="103" t="s">
        <v>128</v>
      </c>
      <c r="D29" s="5">
        <v>4</v>
      </c>
      <c r="E29" s="156" t="s">
        <v>74</v>
      </c>
      <c r="F29" s="150"/>
      <c r="G29" s="27"/>
      <c r="H29" s="248"/>
      <c r="I29" s="249"/>
      <c r="J29" s="27"/>
      <c r="K29" s="27"/>
      <c r="L29" s="141"/>
      <c r="M29" s="245">
        <v>30</v>
      </c>
      <c r="N29" s="246"/>
      <c r="O29" s="246"/>
      <c r="P29" s="247"/>
      <c r="Q29" s="141">
        <v>5</v>
      </c>
      <c r="R29" s="141">
        <v>4</v>
      </c>
      <c r="S29" s="27"/>
      <c r="T29" s="248">
        <v>30</v>
      </c>
      <c r="U29" s="250"/>
      <c r="V29" s="250"/>
      <c r="W29" s="249"/>
      <c r="X29" s="27">
        <v>5</v>
      </c>
      <c r="Y29" s="27">
        <v>2</v>
      </c>
      <c r="Z29" s="141"/>
      <c r="AA29" s="245">
        <v>30</v>
      </c>
      <c r="AB29" s="246"/>
      <c r="AC29" s="246"/>
      <c r="AD29" s="247"/>
      <c r="AE29" s="141">
        <v>5</v>
      </c>
      <c r="AF29" s="141">
        <v>2</v>
      </c>
      <c r="AG29" s="27"/>
      <c r="AH29" s="299"/>
      <c r="AI29" s="300"/>
      <c r="AJ29" s="300"/>
      <c r="AK29" s="301"/>
      <c r="AL29" s="27"/>
      <c r="AM29" s="27"/>
      <c r="AN29" s="141"/>
      <c r="AO29" s="257"/>
      <c r="AP29" s="258"/>
      <c r="AQ29" s="258"/>
      <c r="AR29" s="259"/>
      <c r="AS29" s="141"/>
      <c r="AT29" s="141"/>
      <c r="AU29" s="164">
        <f>G29+H29+J29+L29+M29+Q29+T29+X29+S29+Z29+AA29+AE29+AG29+AH29+AL29+AN29+AO29+AS29</f>
        <v>105</v>
      </c>
      <c r="AV29" s="123">
        <f t="shared" ref="AV29:AV32" si="9">AW29*25</f>
        <v>200</v>
      </c>
      <c r="AW29" s="187">
        <f t="shared" ref="AW29:AW32" si="10">K29+R29+Y29+AF29+AM29+AT29</f>
        <v>8</v>
      </c>
    </row>
    <row r="30" spans="1:49" ht="25.5" x14ac:dyDescent="0.25">
      <c r="A30" s="101">
        <v>18</v>
      </c>
      <c r="B30" s="172" t="s">
        <v>76</v>
      </c>
      <c r="C30" s="103" t="s">
        <v>129</v>
      </c>
      <c r="D30" s="5">
        <v>4</v>
      </c>
      <c r="E30" s="156">
        <v>3.4</v>
      </c>
      <c r="F30" s="150"/>
      <c r="G30" s="27"/>
      <c r="H30" s="248"/>
      <c r="I30" s="249"/>
      <c r="J30" s="27"/>
      <c r="K30" s="27"/>
      <c r="L30" s="141"/>
      <c r="M30" s="245"/>
      <c r="N30" s="246"/>
      <c r="O30" s="246"/>
      <c r="P30" s="247"/>
      <c r="Q30" s="141"/>
      <c r="R30" s="141"/>
      <c r="S30" s="49"/>
      <c r="T30" s="248">
        <v>30</v>
      </c>
      <c r="U30" s="250"/>
      <c r="V30" s="250"/>
      <c r="W30" s="249"/>
      <c r="X30" s="49"/>
      <c r="Y30" s="49">
        <v>2</v>
      </c>
      <c r="Z30" s="141"/>
      <c r="AA30" s="245">
        <v>25</v>
      </c>
      <c r="AB30" s="246"/>
      <c r="AC30" s="246"/>
      <c r="AD30" s="247"/>
      <c r="AE30" s="141">
        <v>10</v>
      </c>
      <c r="AF30" s="141">
        <v>2</v>
      </c>
      <c r="AG30" s="27"/>
      <c r="AH30" s="299"/>
      <c r="AI30" s="300"/>
      <c r="AJ30" s="300"/>
      <c r="AK30" s="301"/>
      <c r="AL30" s="27"/>
      <c r="AM30" s="27"/>
      <c r="AN30" s="141"/>
      <c r="AO30" s="257"/>
      <c r="AP30" s="258"/>
      <c r="AQ30" s="258"/>
      <c r="AR30" s="259"/>
      <c r="AS30" s="141"/>
      <c r="AT30" s="141"/>
      <c r="AU30" s="156">
        <f xml:space="preserve"> G30+H30+J30+L30+M30+Q30+S30+T30+X30+Z30+AA30+AE30+AG30+AH30+AL30+AN30+AO30+AS30</f>
        <v>65</v>
      </c>
      <c r="AV30" s="125">
        <f>AW30*25</f>
        <v>100</v>
      </c>
      <c r="AW30" s="184">
        <f>K30+R30+Y30+AF30+AM30+AT30</f>
        <v>4</v>
      </c>
    </row>
    <row r="31" spans="1:49" ht="30.6" customHeight="1" x14ac:dyDescent="0.25">
      <c r="A31" s="18">
        <v>19</v>
      </c>
      <c r="B31" s="58" t="s">
        <v>81</v>
      </c>
      <c r="C31" s="11" t="s">
        <v>130</v>
      </c>
      <c r="D31" s="151"/>
      <c r="E31" s="151">
        <v>6</v>
      </c>
      <c r="F31" s="72"/>
      <c r="G31" s="160"/>
      <c r="H31" s="248"/>
      <c r="I31" s="249"/>
      <c r="J31" s="160"/>
      <c r="K31" s="160"/>
      <c r="L31" s="158"/>
      <c r="M31" s="245"/>
      <c r="N31" s="246"/>
      <c r="O31" s="246"/>
      <c r="P31" s="247"/>
      <c r="Q31" s="158"/>
      <c r="R31" s="158"/>
      <c r="S31" s="160"/>
      <c r="T31" s="311"/>
      <c r="U31" s="325"/>
      <c r="V31" s="325"/>
      <c r="W31" s="312"/>
      <c r="X31" s="160"/>
      <c r="Y31" s="160"/>
      <c r="Z31" s="158"/>
      <c r="AA31" s="245"/>
      <c r="AB31" s="246"/>
      <c r="AC31" s="246"/>
      <c r="AD31" s="247"/>
      <c r="AE31" s="158"/>
      <c r="AF31" s="158"/>
      <c r="AG31" s="160"/>
      <c r="AH31" s="248"/>
      <c r="AI31" s="250"/>
      <c r="AJ31" s="250"/>
      <c r="AK31" s="249"/>
      <c r="AL31" s="160"/>
      <c r="AM31" s="160"/>
      <c r="AN31" s="158"/>
      <c r="AO31" s="245">
        <v>30</v>
      </c>
      <c r="AP31" s="246"/>
      <c r="AQ31" s="246"/>
      <c r="AR31" s="247"/>
      <c r="AS31" s="158"/>
      <c r="AT31" s="68">
        <v>3</v>
      </c>
      <c r="AU31" s="67">
        <f>G31+H31+J31+L31+M31+Q31+S31+T31+X31+Z31+AA31+AE31+AG31+AH31+AL31+AN31+AO31+AS31</f>
        <v>30</v>
      </c>
      <c r="AV31" s="126">
        <f>25*AW31</f>
        <v>75</v>
      </c>
      <c r="AW31" s="186">
        <f>Y31+AF31+AM31+AT31</f>
        <v>3</v>
      </c>
    </row>
    <row r="32" spans="1:49" x14ac:dyDescent="0.25">
      <c r="A32" s="18">
        <v>20</v>
      </c>
      <c r="B32" s="52" t="s">
        <v>82</v>
      </c>
      <c r="C32" s="17" t="s">
        <v>131</v>
      </c>
      <c r="D32" s="156"/>
      <c r="E32" s="156">
        <v>1.2</v>
      </c>
      <c r="F32" s="150"/>
      <c r="G32" s="27"/>
      <c r="H32" s="248">
        <v>30</v>
      </c>
      <c r="I32" s="249"/>
      <c r="J32" s="27"/>
      <c r="K32" s="27">
        <v>2</v>
      </c>
      <c r="L32" s="141"/>
      <c r="M32" s="245">
        <v>30</v>
      </c>
      <c r="N32" s="246"/>
      <c r="O32" s="246"/>
      <c r="P32" s="247"/>
      <c r="Q32" s="141"/>
      <c r="R32" s="141">
        <v>2</v>
      </c>
      <c r="S32" s="27"/>
      <c r="T32" s="248"/>
      <c r="U32" s="250"/>
      <c r="V32" s="250"/>
      <c r="W32" s="249"/>
      <c r="X32" s="27"/>
      <c r="Y32" s="27"/>
      <c r="Z32" s="141"/>
      <c r="AA32" s="245"/>
      <c r="AB32" s="246"/>
      <c r="AC32" s="246"/>
      <c r="AD32" s="247"/>
      <c r="AE32" s="141"/>
      <c r="AF32" s="141"/>
      <c r="AG32" s="27"/>
      <c r="AH32" s="299"/>
      <c r="AI32" s="300"/>
      <c r="AJ32" s="300"/>
      <c r="AK32" s="301"/>
      <c r="AL32" s="27"/>
      <c r="AM32" s="27"/>
      <c r="AN32" s="141"/>
      <c r="AO32" s="257"/>
      <c r="AP32" s="258"/>
      <c r="AQ32" s="258"/>
      <c r="AR32" s="259"/>
      <c r="AS32" s="141"/>
      <c r="AT32" s="141"/>
      <c r="AU32" s="164">
        <f>G32+H32+J32+L32+M32+Q32+S32+T32+X32+Z32+AA32+AE32+AG32+AH32+AL32+AN32+AO32+AS32</f>
        <v>60</v>
      </c>
      <c r="AV32" s="123">
        <f t="shared" si="9"/>
        <v>100</v>
      </c>
      <c r="AW32" s="187">
        <f t="shared" si="10"/>
        <v>4</v>
      </c>
    </row>
    <row r="33" spans="1:50" x14ac:dyDescent="0.25">
      <c r="A33" s="201"/>
      <c r="B33" s="205" t="s">
        <v>55</v>
      </c>
      <c r="C33" s="10"/>
      <c r="D33" s="156"/>
      <c r="E33" s="156"/>
      <c r="F33" s="156"/>
      <c r="G33" s="86">
        <f>SUM(G20:G32)</f>
        <v>15</v>
      </c>
      <c r="H33" s="302">
        <f>SUM(H20:H32)</f>
        <v>255</v>
      </c>
      <c r="I33" s="304"/>
      <c r="J33" s="86">
        <f>SUM(J20:J32)</f>
        <v>5</v>
      </c>
      <c r="K33" s="5">
        <f>SUM(K20:K32)</f>
        <v>26</v>
      </c>
      <c r="L33" s="86">
        <f>SUM(L20:L32)</f>
        <v>30</v>
      </c>
      <c r="M33" s="302">
        <f>SUM(M20:M32)</f>
        <v>235</v>
      </c>
      <c r="N33" s="303"/>
      <c r="O33" s="303"/>
      <c r="P33" s="304"/>
      <c r="Q33" s="86">
        <f>SUM(Q20:Q32)</f>
        <v>10</v>
      </c>
      <c r="R33" s="5">
        <f>SUM(R20:R32)</f>
        <v>23</v>
      </c>
      <c r="S33" s="86">
        <f>SUM(S20:S32)</f>
        <v>45</v>
      </c>
      <c r="T33" s="302">
        <f>SUM(T20:W32)</f>
        <v>250</v>
      </c>
      <c r="U33" s="303"/>
      <c r="V33" s="303"/>
      <c r="W33" s="304"/>
      <c r="X33" s="86">
        <f>SUM(X20:X32)</f>
        <v>10</v>
      </c>
      <c r="Y33" s="5">
        <f>SUM(Y20:Y32)</f>
        <v>20</v>
      </c>
      <c r="Z33" s="86">
        <f>SUM(Z20:Z32)</f>
        <v>0</v>
      </c>
      <c r="AA33" s="302">
        <f>SUM(AA20:AD32)</f>
        <v>265</v>
      </c>
      <c r="AB33" s="303"/>
      <c r="AC33" s="303"/>
      <c r="AD33" s="304"/>
      <c r="AE33" s="86">
        <f>SUM(AE20:AE32)</f>
        <v>15</v>
      </c>
      <c r="AF33" s="5">
        <f>SUM(AF20:AF32)</f>
        <v>18</v>
      </c>
      <c r="AG33" s="86">
        <f>SUM(AG20:AG32)</f>
        <v>30</v>
      </c>
      <c r="AH33" s="302">
        <f>SUM(AH20:AK32)</f>
        <v>120</v>
      </c>
      <c r="AI33" s="303"/>
      <c r="AJ33" s="303"/>
      <c r="AK33" s="304"/>
      <c r="AL33" s="86">
        <f>SUM(AL20:AL32)</f>
        <v>0</v>
      </c>
      <c r="AM33" s="5">
        <f>SUM(AM20:AM32)</f>
        <v>10</v>
      </c>
      <c r="AN33" s="86">
        <f>SUM(AN20:AN32)</f>
        <v>0</v>
      </c>
      <c r="AO33" s="302">
        <f>SUM(AO20:AR32)</f>
        <v>120</v>
      </c>
      <c r="AP33" s="303"/>
      <c r="AQ33" s="303"/>
      <c r="AR33" s="304"/>
      <c r="AS33" s="86">
        <f>SUM(AS20:AS32)</f>
        <v>0</v>
      </c>
      <c r="AT33" s="5">
        <f>SUM(AT20:AT32)</f>
        <v>9</v>
      </c>
      <c r="AU33" s="86">
        <f>SUM(AU20:AU32)</f>
        <v>1405</v>
      </c>
      <c r="AV33" s="86">
        <f>SUM(AV20:AV32)</f>
        <v>2650</v>
      </c>
      <c r="AW33" s="86">
        <f>SUM(AW20:AW32)</f>
        <v>106</v>
      </c>
      <c r="AX33" s="62"/>
    </row>
    <row r="34" spans="1:50" x14ac:dyDescent="0.25">
      <c r="A34" s="107"/>
      <c r="B34" s="244" t="s">
        <v>179</v>
      </c>
      <c r="C34" s="108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6"/>
    </row>
    <row r="35" spans="1:50" x14ac:dyDescent="0.25">
      <c r="A35" s="133">
        <v>21</v>
      </c>
      <c r="B35" s="131" t="s">
        <v>27</v>
      </c>
      <c r="C35" s="17" t="s">
        <v>132</v>
      </c>
      <c r="D35" s="5"/>
      <c r="E35" s="5">
        <v>4</v>
      </c>
      <c r="F35" s="150"/>
      <c r="G35" s="27"/>
      <c r="H35" s="248"/>
      <c r="I35" s="249"/>
      <c r="J35" s="27"/>
      <c r="K35" s="27"/>
      <c r="L35" s="141"/>
      <c r="M35" s="245"/>
      <c r="N35" s="246"/>
      <c r="O35" s="246"/>
      <c r="P35" s="247"/>
      <c r="Q35" s="141"/>
      <c r="R35" s="141"/>
      <c r="S35" s="27"/>
      <c r="T35" s="248"/>
      <c r="U35" s="250"/>
      <c r="V35" s="250"/>
      <c r="W35" s="249"/>
      <c r="X35" s="27"/>
      <c r="Y35" s="27"/>
      <c r="Z35" s="141"/>
      <c r="AA35" s="245">
        <v>30</v>
      </c>
      <c r="AB35" s="246"/>
      <c r="AC35" s="246"/>
      <c r="AD35" s="247"/>
      <c r="AE35" s="141"/>
      <c r="AF35" s="141">
        <v>2</v>
      </c>
      <c r="AG35" s="27"/>
      <c r="AH35" s="299"/>
      <c r="AI35" s="300"/>
      <c r="AJ35" s="300"/>
      <c r="AK35" s="301"/>
      <c r="AL35" s="27"/>
      <c r="AM35" s="27"/>
      <c r="AN35" s="141"/>
      <c r="AO35" s="257"/>
      <c r="AP35" s="258"/>
      <c r="AQ35" s="258"/>
      <c r="AR35" s="259"/>
      <c r="AS35" s="141"/>
      <c r="AT35" s="141"/>
      <c r="AU35" s="156">
        <f>G35+H35+J35+L35+M35+Q35+S35+T35+X35+Z35+AA35+AE35+AG35+AH35+AL35+AN35+AO35+AS35</f>
        <v>30</v>
      </c>
      <c r="AV35" s="153">
        <f>AW35*25</f>
        <v>50</v>
      </c>
      <c r="AW35" s="184">
        <f>K35+R35+Y35+AF35+AM35+AT35</f>
        <v>2</v>
      </c>
      <c r="AX35" s="106"/>
    </row>
    <row r="36" spans="1:50" x14ac:dyDescent="0.25">
      <c r="A36" s="133">
        <v>22</v>
      </c>
      <c r="B36" s="132" t="s">
        <v>95</v>
      </c>
      <c r="C36" s="17" t="s">
        <v>133</v>
      </c>
      <c r="D36" s="5"/>
      <c r="E36" s="5">
        <v>5.6</v>
      </c>
      <c r="F36" s="150"/>
      <c r="G36" s="27"/>
      <c r="H36" s="248"/>
      <c r="I36" s="249"/>
      <c r="J36" s="27"/>
      <c r="K36" s="27"/>
      <c r="L36" s="141"/>
      <c r="M36" s="245"/>
      <c r="N36" s="246"/>
      <c r="O36" s="246"/>
      <c r="P36" s="247"/>
      <c r="Q36" s="141"/>
      <c r="R36" s="141"/>
      <c r="S36" s="27"/>
      <c r="T36" s="248"/>
      <c r="U36" s="250"/>
      <c r="V36" s="250"/>
      <c r="W36" s="249"/>
      <c r="X36" s="27"/>
      <c r="Y36" s="27"/>
      <c r="Z36" s="141"/>
      <c r="AA36" s="326"/>
      <c r="AB36" s="327"/>
      <c r="AC36" s="327"/>
      <c r="AD36" s="328"/>
      <c r="AE36" s="141"/>
      <c r="AF36" s="158"/>
      <c r="AG36" s="27"/>
      <c r="AH36" s="329">
        <v>45</v>
      </c>
      <c r="AI36" s="330"/>
      <c r="AJ36" s="330"/>
      <c r="AK36" s="331"/>
      <c r="AL36" s="27"/>
      <c r="AM36" s="160">
        <v>8</v>
      </c>
      <c r="AN36" s="141"/>
      <c r="AO36" s="308">
        <v>45</v>
      </c>
      <c r="AP36" s="309"/>
      <c r="AQ36" s="309"/>
      <c r="AR36" s="310"/>
      <c r="AS36" s="141"/>
      <c r="AT36" s="158">
        <v>7</v>
      </c>
      <c r="AU36" s="151">
        <f>AA36+AH36+AO36</f>
        <v>90</v>
      </c>
      <c r="AV36" s="154">
        <f>AW36*25</f>
        <v>375</v>
      </c>
      <c r="AW36" s="186">
        <f>AF36+AM36+AT36</f>
        <v>15</v>
      </c>
      <c r="AX36" s="106"/>
    </row>
    <row r="37" spans="1:50" s="26" customFormat="1" ht="16.5" x14ac:dyDescent="0.3">
      <c r="A37" s="113"/>
      <c r="B37" s="112" t="s">
        <v>55</v>
      </c>
      <c r="C37" s="110"/>
      <c r="D37" s="105"/>
      <c r="E37" s="105"/>
      <c r="F37" s="111"/>
      <c r="G37" s="152">
        <f>SUM(G35:G36)</f>
        <v>0</v>
      </c>
      <c r="H37" s="283">
        <f>SUM(H35:I36)</f>
        <v>0</v>
      </c>
      <c r="I37" s="285"/>
      <c r="J37" s="152">
        <f>SUM(J35:J36)</f>
        <v>0</v>
      </c>
      <c r="K37" s="152">
        <f>SUM(K35:K36)</f>
        <v>0</v>
      </c>
      <c r="L37" s="152">
        <f>SUM(L35:L36)</f>
        <v>0</v>
      </c>
      <c r="M37" s="283">
        <f>SUM(M35:P36)</f>
        <v>0</v>
      </c>
      <c r="N37" s="284"/>
      <c r="O37" s="284"/>
      <c r="P37" s="285"/>
      <c r="Q37" s="152">
        <f>SUM(Q35:Q36)</f>
        <v>0</v>
      </c>
      <c r="R37" s="152">
        <f>SUM(R35:R36)</f>
        <v>0</v>
      </c>
      <c r="S37" s="152">
        <f>SUM(S35:S36)</f>
        <v>0</v>
      </c>
      <c r="T37" s="283">
        <f>SUM(T35:W36)</f>
        <v>0</v>
      </c>
      <c r="U37" s="284"/>
      <c r="V37" s="284"/>
      <c r="W37" s="285"/>
      <c r="X37" s="152">
        <f>SUM(X35:X36)</f>
        <v>0</v>
      </c>
      <c r="Y37" s="152">
        <f>SUM(Y35:Y36)</f>
        <v>0</v>
      </c>
      <c r="Z37" s="152">
        <f>SUM(Z35:Z36)</f>
        <v>0</v>
      </c>
      <c r="AA37" s="283">
        <f>SUM(AA35:AD36)</f>
        <v>30</v>
      </c>
      <c r="AB37" s="284"/>
      <c r="AC37" s="284"/>
      <c r="AD37" s="285"/>
      <c r="AE37" s="152">
        <f>SUM(AE35:AE36)</f>
        <v>0</v>
      </c>
      <c r="AF37" s="152">
        <f>SUM(AF35:AF36)</f>
        <v>2</v>
      </c>
      <c r="AG37" s="152">
        <f>SUM(AG35:AG36)</f>
        <v>0</v>
      </c>
      <c r="AH37" s="283">
        <f>SUM(AH35:AK36)</f>
        <v>45</v>
      </c>
      <c r="AI37" s="284"/>
      <c r="AJ37" s="284"/>
      <c r="AK37" s="285"/>
      <c r="AL37" s="152">
        <f>SUM(AL35:AL36)</f>
        <v>0</v>
      </c>
      <c r="AM37" s="152">
        <f>SUM(AM35:AM36)</f>
        <v>8</v>
      </c>
      <c r="AN37" s="152">
        <f>SUM(AN35:AN36)</f>
        <v>0</v>
      </c>
      <c r="AO37" s="286">
        <f>SUM(AO35:AR36)</f>
        <v>45</v>
      </c>
      <c r="AP37" s="287"/>
      <c r="AQ37" s="287"/>
      <c r="AR37" s="288"/>
      <c r="AS37" s="152">
        <f>SUM(AS35:AS36)</f>
        <v>0</v>
      </c>
      <c r="AT37" s="152">
        <f>SUM(AT35:AT36)</f>
        <v>7</v>
      </c>
      <c r="AU37" s="152">
        <f>SUM(AU35:AU36)</f>
        <v>120</v>
      </c>
      <c r="AV37" s="128">
        <f>SUM(AV35:AV36)</f>
        <v>425</v>
      </c>
      <c r="AW37" s="152">
        <f>SUM(AW35:AW36)</f>
        <v>17</v>
      </c>
    </row>
    <row r="38" spans="1:50" s="26" customFormat="1" x14ac:dyDescent="0.25">
      <c r="A38" s="114"/>
      <c r="B38" s="115"/>
      <c r="C38" s="116"/>
      <c r="D38" s="117"/>
      <c r="E38" s="117"/>
      <c r="F38" s="118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20"/>
      <c r="AP38" s="120"/>
      <c r="AQ38" s="120"/>
      <c r="AR38" s="120"/>
      <c r="AS38" s="119"/>
      <c r="AT38" s="121"/>
      <c r="AU38" s="171"/>
      <c r="AV38" s="122"/>
      <c r="AW38" s="171"/>
    </row>
    <row r="39" spans="1:50" s="26" customFormat="1" ht="15.75" x14ac:dyDescent="0.25">
      <c r="A39" s="372" t="s">
        <v>57</v>
      </c>
      <c r="B39" s="373"/>
      <c r="C39" s="373"/>
      <c r="D39" s="373"/>
      <c r="E39" s="373"/>
      <c r="F39" s="373"/>
      <c r="G39" s="373"/>
      <c r="H39" s="373"/>
      <c r="I39" s="373"/>
      <c r="J39" s="373"/>
      <c r="K39" s="373"/>
      <c r="L39" s="373"/>
      <c r="M39" s="373"/>
      <c r="N39" s="373"/>
      <c r="O39" s="373"/>
      <c r="P39" s="373"/>
      <c r="Q39" s="373"/>
      <c r="R39" s="373"/>
      <c r="S39" s="373"/>
      <c r="T39" s="373"/>
      <c r="U39" s="373"/>
      <c r="V39" s="373"/>
      <c r="W39" s="373"/>
      <c r="X39" s="373"/>
      <c r="Y39" s="373"/>
      <c r="Z39" s="373"/>
      <c r="AA39" s="373"/>
      <c r="AB39" s="373"/>
      <c r="AC39" s="373"/>
      <c r="AD39" s="373"/>
      <c r="AE39" s="373"/>
      <c r="AF39" s="373"/>
      <c r="AG39" s="373"/>
      <c r="AH39" s="373"/>
      <c r="AI39" s="373"/>
      <c r="AJ39" s="373"/>
      <c r="AK39" s="373"/>
      <c r="AL39" s="373"/>
      <c r="AM39" s="373"/>
      <c r="AN39" s="373"/>
      <c r="AO39" s="373"/>
      <c r="AP39" s="373"/>
      <c r="AQ39" s="373"/>
      <c r="AR39" s="373"/>
      <c r="AS39" s="373"/>
      <c r="AT39" s="374"/>
      <c r="AU39" s="16"/>
      <c r="AV39" s="24"/>
      <c r="AW39" s="16"/>
    </row>
    <row r="40" spans="1:50" s="26" customFormat="1" ht="26.25" x14ac:dyDescent="0.25">
      <c r="A40" s="9">
        <v>23</v>
      </c>
      <c r="B40" s="102" t="s">
        <v>160</v>
      </c>
      <c r="C40" s="11" t="s">
        <v>134</v>
      </c>
      <c r="D40" s="156"/>
      <c r="E40" s="156">
        <v>3</v>
      </c>
      <c r="F40" s="150"/>
      <c r="G40" s="27"/>
      <c r="H40" s="248"/>
      <c r="I40" s="249"/>
      <c r="J40" s="27"/>
      <c r="K40" s="27"/>
      <c r="L40" s="141"/>
      <c r="M40" s="245"/>
      <c r="N40" s="246"/>
      <c r="O40" s="246"/>
      <c r="P40" s="247"/>
      <c r="Q40" s="141"/>
      <c r="R40" s="141"/>
      <c r="S40" s="61">
        <v>30</v>
      </c>
      <c r="T40" s="311"/>
      <c r="U40" s="325"/>
      <c r="V40" s="325"/>
      <c r="W40" s="312"/>
      <c r="X40" s="49">
        <v>5</v>
      </c>
      <c r="Y40" s="49">
        <v>4</v>
      </c>
      <c r="Z40" s="141"/>
      <c r="AA40" s="245"/>
      <c r="AB40" s="246"/>
      <c r="AC40" s="246"/>
      <c r="AD40" s="247"/>
      <c r="AE40" s="141"/>
      <c r="AF40" s="141"/>
      <c r="AG40" s="27"/>
      <c r="AH40" s="248"/>
      <c r="AI40" s="250"/>
      <c r="AJ40" s="250"/>
      <c r="AK40" s="249"/>
      <c r="AL40" s="27"/>
      <c r="AM40" s="27"/>
      <c r="AN40" s="141"/>
      <c r="AO40" s="245"/>
      <c r="AP40" s="246"/>
      <c r="AQ40" s="246"/>
      <c r="AR40" s="247"/>
      <c r="AS40" s="141"/>
      <c r="AT40" s="141"/>
      <c r="AU40" s="156">
        <f>S40+T40+U40+V40+W40+X40+Z40+AA40+AB40+AC40+AD40+AE40+AG40+AH40+AI40+AJ40+AK40+AL40+AN40+AO40+AP40+AQ40+AR40+AS40</f>
        <v>35</v>
      </c>
      <c r="AV40" s="125">
        <f>AW40*25</f>
        <v>100</v>
      </c>
      <c r="AW40" s="184">
        <f>Y40+AF40+AM40+AT40</f>
        <v>4</v>
      </c>
    </row>
    <row r="41" spans="1:50" s="26" customFormat="1" ht="39" x14ac:dyDescent="0.25">
      <c r="A41" s="9">
        <v>24</v>
      </c>
      <c r="B41" s="53" t="s">
        <v>83</v>
      </c>
      <c r="C41" s="11" t="s">
        <v>135</v>
      </c>
      <c r="D41" s="156">
        <v>6</v>
      </c>
      <c r="E41" s="156" t="s">
        <v>28</v>
      </c>
      <c r="F41" s="150"/>
      <c r="G41" s="27"/>
      <c r="H41" s="248"/>
      <c r="I41" s="249"/>
      <c r="J41" s="27"/>
      <c r="K41" s="27"/>
      <c r="L41" s="141"/>
      <c r="M41" s="245"/>
      <c r="N41" s="246"/>
      <c r="O41" s="246"/>
      <c r="P41" s="247"/>
      <c r="Q41" s="141"/>
      <c r="R41" s="141"/>
      <c r="S41" s="49"/>
      <c r="T41" s="311"/>
      <c r="U41" s="325"/>
      <c r="V41" s="325"/>
      <c r="W41" s="312"/>
      <c r="X41" s="27"/>
      <c r="Y41" s="27"/>
      <c r="Z41" s="141"/>
      <c r="AA41" s="245">
        <v>30</v>
      </c>
      <c r="AB41" s="246"/>
      <c r="AC41" s="246"/>
      <c r="AD41" s="247"/>
      <c r="AE41" s="141">
        <v>5</v>
      </c>
      <c r="AF41" s="141">
        <v>2</v>
      </c>
      <c r="AG41" s="27"/>
      <c r="AH41" s="248">
        <v>25</v>
      </c>
      <c r="AI41" s="250"/>
      <c r="AJ41" s="250"/>
      <c r="AK41" s="249"/>
      <c r="AL41" s="27">
        <v>5</v>
      </c>
      <c r="AM41" s="27">
        <v>4</v>
      </c>
      <c r="AN41" s="141"/>
      <c r="AO41" s="245">
        <v>25</v>
      </c>
      <c r="AP41" s="246"/>
      <c r="AQ41" s="246"/>
      <c r="AR41" s="247"/>
      <c r="AS41" s="141">
        <v>5</v>
      </c>
      <c r="AT41" s="141">
        <v>4</v>
      </c>
      <c r="AU41" s="156">
        <f>S41+T41+U41+V41+W41+X41+Z41+AA41+AB41+AC41+AD41+AE41+AG41+AH41+AI41+AJ41+AK41+AL41+AN41+AO41+AP41+AQ41+AR41+AS41</f>
        <v>95</v>
      </c>
      <c r="AV41" s="125">
        <f t="shared" ref="AV41:AV44" si="11">AW41*25</f>
        <v>250</v>
      </c>
      <c r="AW41" s="184">
        <f>Y41+AF41+AM41+AT41</f>
        <v>10</v>
      </c>
    </row>
    <row r="42" spans="1:50" s="26" customFormat="1" ht="28.5" customHeight="1" x14ac:dyDescent="0.25">
      <c r="A42" s="9">
        <v>25</v>
      </c>
      <c r="B42" s="102" t="s">
        <v>84</v>
      </c>
      <c r="C42" s="129" t="s">
        <v>136</v>
      </c>
      <c r="D42" s="156"/>
      <c r="E42" s="156">
        <v>6</v>
      </c>
      <c r="F42" s="150"/>
      <c r="G42" s="27"/>
      <c r="H42" s="248"/>
      <c r="I42" s="249"/>
      <c r="J42" s="27"/>
      <c r="K42" s="27"/>
      <c r="L42" s="141"/>
      <c r="M42" s="245"/>
      <c r="N42" s="246"/>
      <c r="O42" s="246"/>
      <c r="P42" s="247"/>
      <c r="Q42" s="141"/>
      <c r="R42" s="141"/>
      <c r="S42" s="27"/>
      <c r="T42" s="311"/>
      <c r="U42" s="325"/>
      <c r="V42" s="325"/>
      <c r="W42" s="312"/>
      <c r="X42" s="49"/>
      <c r="Y42" s="49"/>
      <c r="Z42" s="141"/>
      <c r="AA42" s="245"/>
      <c r="AB42" s="246"/>
      <c r="AC42" s="246"/>
      <c r="AD42" s="247"/>
      <c r="AE42" s="141"/>
      <c r="AF42" s="141"/>
      <c r="AG42" s="27"/>
      <c r="AH42" s="248"/>
      <c r="AI42" s="250"/>
      <c r="AJ42" s="250"/>
      <c r="AK42" s="249"/>
      <c r="AL42" s="27"/>
      <c r="AM42" s="27"/>
      <c r="AN42" s="141"/>
      <c r="AO42" s="245">
        <v>30</v>
      </c>
      <c r="AP42" s="246"/>
      <c r="AQ42" s="246"/>
      <c r="AR42" s="247"/>
      <c r="AS42" s="141"/>
      <c r="AT42" s="141">
        <v>3</v>
      </c>
      <c r="AU42" s="156">
        <f>S42+T42+U42+V42+W42+X42+Z42+AA42+AB42+AC42+AD42+AE42+AG42+AH42+AI42+AJ42+AK42+AL42+AN42+AO42+AP42+AQ42+AR42+AS42</f>
        <v>30</v>
      </c>
      <c r="AV42" s="125">
        <f t="shared" si="11"/>
        <v>75</v>
      </c>
      <c r="AW42" s="184">
        <f>Y42+AF42+AM42+AT42</f>
        <v>3</v>
      </c>
    </row>
    <row r="43" spans="1:50" s="26" customFormat="1" x14ac:dyDescent="0.25">
      <c r="A43" s="9">
        <v>26</v>
      </c>
      <c r="B43" s="53" t="s">
        <v>85</v>
      </c>
      <c r="C43" s="11" t="s">
        <v>137</v>
      </c>
      <c r="D43" s="156"/>
      <c r="E43" s="156">
        <v>5</v>
      </c>
      <c r="F43" s="150"/>
      <c r="G43" s="27"/>
      <c r="H43" s="248"/>
      <c r="I43" s="249"/>
      <c r="J43" s="27"/>
      <c r="K43" s="27"/>
      <c r="L43" s="141"/>
      <c r="M43" s="245"/>
      <c r="N43" s="246"/>
      <c r="O43" s="246"/>
      <c r="P43" s="247"/>
      <c r="Q43" s="141"/>
      <c r="R43" s="141"/>
      <c r="S43" s="27"/>
      <c r="T43" s="311"/>
      <c r="U43" s="325"/>
      <c r="V43" s="325"/>
      <c r="W43" s="312"/>
      <c r="X43" s="49"/>
      <c r="Y43" s="49"/>
      <c r="Z43" s="141"/>
      <c r="AA43" s="245">
        <v>30</v>
      </c>
      <c r="AB43" s="246"/>
      <c r="AC43" s="246"/>
      <c r="AD43" s="247"/>
      <c r="AE43" s="141"/>
      <c r="AF43" s="141">
        <v>2</v>
      </c>
      <c r="AG43" s="27"/>
      <c r="AH43" s="248">
        <v>15</v>
      </c>
      <c r="AI43" s="250"/>
      <c r="AJ43" s="250"/>
      <c r="AK43" s="249"/>
      <c r="AL43" s="27"/>
      <c r="AM43" s="27">
        <v>1</v>
      </c>
      <c r="AN43" s="141"/>
      <c r="AO43" s="245"/>
      <c r="AP43" s="246"/>
      <c r="AQ43" s="246"/>
      <c r="AR43" s="247"/>
      <c r="AS43" s="141"/>
      <c r="AT43" s="141"/>
      <c r="AU43" s="156">
        <f>S43+T43+U43+V43+W43+X43+Z43+AA43+AB43+AC43+AD43+AE43+AG43+AH43+AI43+AJ43+AK43+AL43+AN43+AO43+AP43+AQ43+AR43+AS43</f>
        <v>45</v>
      </c>
      <c r="AV43" s="125">
        <f t="shared" si="11"/>
        <v>75</v>
      </c>
      <c r="AW43" s="184">
        <f>Y43+AF43+AM43+AT43</f>
        <v>3</v>
      </c>
    </row>
    <row r="44" spans="1:50" s="26" customFormat="1" ht="39" x14ac:dyDescent="0.25">
      <c r="A44" s="8">
        <v>27</v>
      </c>
      <c r="B44" s="63" t="s">
        <v>86</v>
      </c>
      <c r="C44" s="14" t="s">
        <v>138</v>
      </c>
      <c r="D44" s="157"/>
      <c r="E44" s="151">
        <v>3.4</v>
      </c>
      <c r="F44" s="6"/>
      <c r="G44" s="161"/>
      <c r="H44" s="248"/>
      <c r="I44" s="249"/>
      <c r="J44" s="27"/>
      <c r="K44" s="27"/>
      <c r="L44" s="141"/>
      <c r="M44" s="245"/>
      <c r="N44" s="246"/>
      <c r="O44" s="246"/>
      <c r="P44" s="247"/>
      <c r="Q44" s="141"/>
      <c r="R44" s="141"/>
      <c r="S44" s="27"/>
      <c r="T44" s="311">
        <v>25</v>
      </c>
      <c r="U44" s="325"/>
      <c r="V44" s="325"/>
      <c r="W44" s="312"/>
      <c r="X44" s="49">
        <v>5</v>
      </c>
      <c r="Y44" s="49">
        <v>4</v>
      </c>
      <c r="Z44" s="141"/>
      <c r="AA44" s="245">
        <v>25</v>
      </c>
      <c r="AB44" s="246"/>
      <c r="AC44" s="246"/>
      <c r="AD44" s="247"/>
      <c r="AE44" s="141">
        <v>5</v>
      </c>
      <c r="AF44" s="141">
        <v>2</v>
      </c>
      <c r="AG44" s="46"/>
      <c r="AH44" s="248"/>
      <c r="AI44" s="250"/>
      <c r="AJ44" s="250"/>
      <c r="AK44" s="249"/>
      <c r="AL44" s="46"/>
      <c r="AM44" s="46"/>
      <c r="AN44" s="155"/>
      <c r="AO44" s="245"/>
      <c r="AP44" s="246"/>
      <c r="AQ44" s="246"/>
      <c r="AR44" s="247"/>
      <c r="AS44" s="155"/>
      <c r="AT44" s="155"/>
      <c r="AU44" s="156">
        <f>S44+T44+U44+V44+W44+X44+Z44+AA44+AB44+AC44+AD44+AE44+AG44+AH44+AI44+AJ44+AK44+AL44+AN44+AO44+AP44+AQ44+AR44+AS44</f>
        <v>60</v>
      </c>
      <c r="AV44" s="125">
        <f t="shared" si="11"/>
        <v>150</v>
      </c>
      <c r="AW44" s="184">
        <f>Y44+AF44+AM44+AT44</f>
        <v>6</v>
      </c>
    </row>
    <row r="45" spans="1:50" s="26" customFormat="1" ht="51.75" x14ac:dyDescent="0.25">
      <c r="A45" s="71">
        <v>28</v>
      </c>
      <c r="B45" s="58" t="s">
        <v>87</v>
      </c>
      <c r="C45" s="12" t="s">
        <v>139</v>
      </c>
      <c r="D45" s="151"/>
      <c r="E45" s="151">
        <v>6</v>
      </c>
      <c r="F45" s="72"/>
      <c r="G45" s="160"/>
      <c r="H45" s="248"/>
      <c r="I45" s="249"/>
      <c r="J45" s="160"/>
      <c r="K45" s="160"/>
      <c r="L45" s="158"/>
      <c r="M45" s="245"/>
      <c r="N45" s="246"/>
      <c r="O45" s="246"/>
      <c r="P45" s="247"/>
      <c r="Q45" s="158"/>
      <c r="R45" s="158"/>
      <c r="S45" s="160"/>
      <c r="T45" s="311"/>
      <c r="U45" s="325"/>
      <c r="V45" s="325"/>
      <c r="W45" s="312"/>
      <c r="X45" s="160"/>
      <c r="Y45" s="160"/>
      <c r="Z45" s="158"/>
      <c r="AA45" s="245">
        <v>30</v>
      </c>
      <c r="AB45" s="246"/>
      <c r="AC45" s="246"/>
      <c r="AD45" s="247"/>
      <c r="AE45" s="158"/>
      <c r="AF45" s="158">
        <v>2</v>
      </c>
      <c r="AG45" s="160"/>
      <c r="AH45" s="248">
        <v>30</v>
      </c>
      <c r="AI45" s="250"/>
      <c r="AJ45" s="250"/>
      <c r="AK45" s="249"/>
      <c r="AL45" s="160"/>
      <c r="AM45" s="160">
        <v>4</v>
      </c>
      <c r="AN45" s="158"/>
      <c r="AO45" s="245">
        <v>25</v>
      </c>
      <c r="AP45" s="246"/>
      <c r="AQ45" s="246"/>
      <c r="AR45" s="247"/>
      <c r="AS45" s="158">
        <v>5</v>
      </c>
      <c r="AT45" s="68">
        <v>3</v>
      </c>
      <c r="AU45" s="67">
        <f>G45+H45+J45+L45+M45+Q45+S45+T45+X45+Z45+AA45+AE45+AG45+AH45+AL45+AN45+AO45+AS45</f>
        <v>90</v>
      </c>
      <c r="AV45" s="126">
        <f>AW45*25</f>
        <v>225</v>
      </c>
      <c r="AW45" s="186">
        <f>K45+R45+Y45+AF45+AM45+AT45</f>
        <v>9</v>
      </c>
    </row>
    <row r="46" spans="1:50" s="26" customFormat="1" ht="16.5" x14ac:dyDescent="0.3">
      <c r="A46" s="95"/>
      <c r="B46" s="202" t="s">
        <v>55</v>
      </c>
      <c r="C46" s="66"/>
      <c r="D46" s="151"/>
      <c r="E46" s="151"/>
      <c r="F46" s="72"/>
      <c r="G46" s="96"/>
      <c r="H46" s="254"/>
      <c r="I46" s="256"/>
      <c r="J46" s="96"/>
      <c r="K46" s="96"/>
      <c r="L46" s="96"/>
      <c r="M46" s="254"/>
      <c r="N46" s="255"/>
      <c r="O46" s="255"/>
      <c r="P46" s="256"/>
      <c r="Q46" s="96"/>
      <c r="R46" s="96"/>
      <c r="S46" s="97">
        <f>SUM(S40:S45)</f>
        <v>30</v>
      </c>
      <c r="T46" s="260">
        <f>SUM(T44:W45)</f>
        <v>25</v>
      </c>
      <c r="U46" s="261"/>
      <c r="V46" s="261"/>
      <c r="W46" s="262"/>
      <c r="X46" s="97">
        <f>SUM(X40:X45)</f>
        <v>10</v>
      </c>
      <c r="Y46" s="97">
        <f>SUM(Y40:Y45)</f>
        <v>8</v>
      </c>
      <c r="Z46" s="97">
        <f>SUM(Z40:Z45)</f>
        <v>0</v>
      </c>
      <c r="AA46" s="260">
        <f>SUM(AA40:AD45)</f>
        <v>115</v>
      </c>
      <c r="AB46" s="261"/>
      <c r="AC46" s="261"/>
      <c r="AD46" s="262"/>
      <c r="AE46" s="97">
        <f>SUM(AE40:AE45)</f>
        <v>10</v>
      </c>
      <c r="AF46" s="97">
        <f>SUM(AF40:AF45)</f>
        <v>8</v>
      </c>
      <c r="AG46" s="97">
        <f>SUM(AG40:AG45)</f>
        <v>0</v>
      </c>
      <c r="AH46" s="260">
        <f>SUM(AH40:AK45)</f>
        <v>70</v>
      </c>
      <c r="AI46" s="261"/>
      <c r="AJ46" s="261"/>
      <c r="AK46" s="262"/>
      <c r="AL46" s="97">
        <f>SUM(AL40:AL45)</f>
        <v>5</v>
      </c>
      <c r="AM46" s="97">
        <f>SUM(AM40:AM45)</f>
        <v>9</v>
      </c>
      <c r="AN46" s="97">
        <f>SUM(AN40:AN45)</f>
        <v>0</v>
      </c>
      <c r="AO46" s="260">
        <f>SUM(AO40:AR45)</f>
        <v>80</v>
      </c>
      <c r="AP46" s="261"/>
      <c r="AQ46" s="261"/>
      <c r="AR46" s="262"/>
      <c r="AS46" s="97"/>
      <c r="AT46" s="97">
        <f>SUM(AT40:AT45)</f>
        <v>10</v>
      </c>
      <c r="AU46" s="97">
        <f>SUM(AU40:AU45)</f>
        <v>355</v>
      </c>
      <c r="AV46" s="139">
        <f>SUM(AV40:AV45)</f>
        <v>875</v>
      </c>
      <c r="AW46" s="97">
        <f>SUM(AW40:AW45)</f>
        <v>35</v>
      </c>
    </row>
    <row r="47" spans="1:50" s="83" customFormat="1" x14ac:dyDescent="0.25">
      <c r="A47" s="305" t="s">
        <v>58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6"/>
      <c r="AL47" s="306"/>
      <c r="AM47" s="306"/>
      <c r="AN47" s="306"/>
      <c r="AO47" s="306"/>
      <c r="AP47" s="306"/>
      <c r="AQ47" s="306"/>
      <c r="AR47" s="306"/>
      <c r="AS47" s="306"/>
      <c r="AT47" s="307"/>
      <c r="AU47" s="16"/>
      <c r="AV47" s="24"/>
      <c r="AW47" s="16"/>
    </row>
    <row r="48" spans="1:50" s="26" customFormat="1" ht="26.25" x14ac:dyDescent="0.25">
      <c r="A48" s="8">
        <v>29</v>
      </c>
      <c r="B48" s="73" t="s">
        <v>88</v>
      </c>
      <c r="C48" s="74" t="s">
        <v>140</v>
      </c>
      <c r="D48" s="157"/>
      <c r="E48" s="157">
        <v>3.4</v>
      </c>
      <c r="F48" s="6"/>
      <c r="G48" s="161"/>
      <c r="H48" s="248"/>
      <c r="I48" s="249"/>
      <c r="J48" s="161"/>
      <c r="K48" s="161"/>
      <c r="L48" s="159"/>
      <c r="M48" s="245"/>
      <c r="N48" s="246"/>
      <c r="O48" s="246"/>
      <c r="P48" s="247"/>
      <c r="Q48" s="159"/>
      <c r="R48" s="159"/>
      <c r="S48" s="161"/>
      <c r="T48" s="295">
        <v>30</v>
      </c>
      <c r="U48" s="296"/>
      <c r="V48" s="296"/>
      <c r="W48" s="297"/>
      <c r="X48" s="75"/>
      <c r="Y48" s="75">
        <v>4</v>
      </c>
      <c r="Z48" s="159"/>
      <c r="AA48" s="245">
        <v>30</v>
      </c>
      <c r="AB48" s="246"/>
      <c r="AC48" s="246"/>
      <c r="AD48" s="247"/>
      <c r="AE48" s="159"/>
      <c r="AF48" s="159">
        <v>3</v>
      </c>
      <c r="AG48" s="161"/>
      <c r="AH48" s="248"/>
      <c r="AI48" s="250"/>
      <c r="AJ48" s="250"/>
      <c r="AK48" s="249"/>
      <c r="AL48" s="161"/>
      <c r="AM48" s="161"/>
      <c r="AN48" s="159"/>
      <c r="AO48" s="245"/>
      <c r="AP48" s="246"/>
      <c r="AQ48" s="246"/>
      <c r="AR48" s="247"/>
      <c r="AS48" s="159"/>
      <c r="AT48" s="159"/>
      <c r="AU48" s="157">
        <f>G48+H48+J48+L48+M48+Q48+S48+T48+X48+Z48+AA48+AE48+AG48+AH48+AL48+AN48+AO48+AS48</f>
        <v>60</v>
      </c>
      <c r="AV48" s="127">
        <f t="shared" ref="AV48:AV52" si="12">AW48*25</f>
        <v>175</v>
      </c>
      <c r="AW48" s="185">
        <f>Y48+AF48+AM48+AT48</f>
        <v>7</v>
      </c>
    </row>
    <row r="49" spans="1:49" s="26" customFormat="1" ht="39" x14ac:dyDescent="0.25">
      <c r="A49" s="9">
        <v>30</v>
      </c>
      <c r="B49" s="53" t="s">
        <v>89</v>
      </c>
      <c r="C49" s="11" t="s">
        <v>141</v>
      </c>
      <c r="D49" s="156"/>
      <c r="E49" s="156">
        <v>3.4</v>
      </c>
      <c r="F49" s="150"/>
      <c r="G49" s="27"/>
      <c r="H49" s="248"/>
      <c r="I49" s="249"/>
      <c r="J49" s="27"/>
      <c r="K49" s="27"/>
      <c r="L49" s="141"/>
      <c r="M49" s="245"/>
      <c r="N49" s="246"/>
      <c r="O49" s="246"/>
      <c r="P49" s="247"/>
      <c r="Q49" s="141"/>
      <c r="R49" s="141"/>
      <c r="S49" s="27"/>
      <c r="T49" s="295">
        <v>30</v>
      </c>
      <c r="U49" s="296"/>
      <c r="V49" s="296"/>
      <c r="W49" s="297"/>
      <c r="X49" s="27">
        <v>5</v>
      </c>
      <c r="Y49" s="27">
        <v>4</v>
      </c>
      <c r="Z49" s="141"/>
      <c r="AA49" s="245">
        <v>15</v>
      </c>
      <c r="AB49" s="246"/>
      <c r="AC49" s="246"/>
      <c r="AD49" s="247"/>
      <c r="AE49" s="141">
        <v>5</v>
      </c>
      <c r="AF49" s="141">
        <v>2</v>
      </c>
      <c r="AG49" s="27"/>
      <c r="AH49" s="248"/>
      <c r="AI49" s="250"/>
      <c r="AJ49" s="250"/>
      <c r="AK49" s="249"/>
      <c r="AL49" s="27"/>
      <c r="AM49" s="27"/>
      <c r="AN49" s="141"/>
      <c r="AO49" s="245"/>
      <c r="AP49" s="246"/>
      <c r="AQ49" s="246"/>
      <c r="AR49" s="247"/>
      <c r="AS49" s="141"/>
      <c r="AT49" s="141"/>
      <c r="AU49" s="156">
        <f>S49+T49+U49+V49+W49+X49+Z49+AA49+AB49+AC49+AD49+AE49+AG49+AH49+AI49+AJ49+AK49+AL49+AN49+AO49+AP49+AQ49+AR49+AS49</f>
        <v>55</v>
      </c>
      <c r="AV49" s="125">
        <f t="shared" si="12"/>
        <v>150</v>
      </c>
      <c r="AW49" s="184">
        <f>Y49+AF49+AM49+AT49</f>
        <v>6</v>
      </c>
    </row>
    <row r="50" spans="1:49" s="26" customFormat="1" ht="26.25" x14ac:dyDescent="0.25">
      <c r="A50" s="9">
        <v>31</v>
      </c>
      <c r="B50" s="53" t="s">
        <v>90</v>
      </c>
      <c r="C50" s="11" t="s">
        <v>142</v>
      </c>
      <c r="D50" s="156">
        <v>6</v>
      </c>
      <c r="E50" s="156">
        <v>5.6</v>
      </c>
      <c r="F50" s="150"/>
      <c r="G50" s="27"/>
      <c r="H50" s="248"/>
      <c r="I50" s="249"/>
      <c r="J50" s="27"/>
      <c r="K50" s="27"/>
      <c r="L50" s="141"/>
      <c r="M50" s="245"/>
      <c r="N50" s="246"/>
      <c r="O50" s="246"/>
      <c r="P50" s="247"/>
      <c r="Q50" s="141"/>
      <c r="R50" s="141"/>
      <c r="S50" s="27"/>
      <c r="T50" s="295"/>
      <c r="U50" s="296"/>
      <c r="V50" s="296"/>
      <c r="W50" s="297"/>
      <c r="X50" s="27"/>
      <c r="Y50" s="27"/>
      <c r="Z50" s="141"/>
      <c r="AA50" s="245"/>
      <c r="AB50" s="246"/>
      <c r="AC50" s="246"/>
      <c r="AD50" s="247"/>
      <c r="AE50" s="141"/>
      <c r="AF50" s="141"/>
      <c r="AG50" s="27"/>
      <c r="AH50" s="248">
        <v>15</v>
      </c>
      <c r="AI50" s="250"/>
      <c r="AJ50" s="250"/>
      <c r="AK50" s="249"/>
      <c r="AL50" s="27"/>
      <c r="AM50" s="27">
        <v>1</v>
      </c>
      <c r="AN50" s="141"/>
      <c r="AO50" s="245">
        <v>30</v>
      </c>
      <c r="AP50" s="246"/>
      <c r="AQ50" s="246"/>
      <c r="AR50" s="247"/>
      <c r="AS50" s="141"/>
      <c r="AT50" s="141">
        <v>2</v>
      </c>
      <c r="AU50" s="156">
        <f>S50+T50+U50+V50+W50+X50+Z50+AA50+AB50+AC50+AD50+AE50+AG50+AH50+AI50+AJ50+AK50+AL50+AN50+AO50+AP50+AQ50+AR50+AS50</f>
        <v>45</v>
      </c>
      <c r="AV50" s="125">
        <f t="shared" si="12"/>
        <v>75</v>
      </c>
      <c r="AW50" s="184">
        <f>Y50+AF50+AM50+AT50</f>
        <v>3</v>
      </c>
    </row>
    <row r="51" spans="1:49" s="26" customFormat="1" ht="26.25" x14ac:dyDescent="0.25">
      <c r="A51" s="9">
        <v>32</v>
      </c>
      <c r="B51" s="53" t="s">
        <v>91</v>
      </c>
      <c r="C51" s="11" t="s">
        <v>143</v>
      </c>
      <c r="D51" s="156">
        <v>6</v>
      </c>
      <c r="E51" s="156">
        <v>5.6</v>
      </c>
      <c r="F51" s="150"/>
      <c r="G51" s="27"/>
      <c r="H51" s="248"/>
      <c r="I51" s="249"/>
      <c r="J51" s="27"/>
      <c r="K51" s="27"/>
      <c r="L51" s="141"/>
      <c r="M51" s="245"/>
      <c r="N51" s="246"/>
      <c r="O51" s="246"/>
      <c r="P51" s="247"/>
      <c r="Q51" s="141"/>
      <c r="R51" s="141"/>
      <c r="S51" s="27"/>
      <c r="T51" s="295"/>
      <c r="U51" s="296"/>
      <c r="V51" s="296"/>
      <c r="W51" s="297"/>
      <c r="X51" s="27"/>
      <c r="Y51" s="27"/>
      <c r="Z51" s="141"/>
      <c r="AA51" s="245"/>
      <c r="AB51" s="246"/>
      <c r="AC51" s="246"/>
      <c r="AD51" s="247"/>
      <c r="AE51" s="141"/>
      <c r="AF51" s="141"/>
      <c r="AG51" s="27"/>
      <c r="AH51" s="248">
        <v>30</v>
      </c>
      <c r="AI51" s="250"/>
      <c r="AJ51" s="250"/>
      <c r="AK51" s="249"/>
      <c r="AL51" s="27"/>
      <c r="AM51" s="27">
        <v>2</v>
      </c>
      <c r="AN51" s="141"/>
      <c r="AO51" s="245">
        <v>15</v>
      </c>
      <c r="AP51" s="246"/>
      <c r="AQ51" s="246"/>
      <c r="AR51" s="247"/>
      <c r="AS51" s="141"/>
      <c r="AT51" s="141">
        <v>2</v>
      </c>
      <c r="AU51" s="156">
        <f>S51+T51+U51+V51+W51+X51+Z51+AA51+AB51+AC51+AD51+AE51+AG51+AH51+AI51+AJ51+AK51+AL51+AN51+AO51+AP51+AQ51+AR51+AS51</f>
        <v>45</v>
      </c>
      <c r="AV51" s="125">
        <f t="shared" si="12"/>
        <v>100</v>
      </c>
      <c r="AW51" s="184">
        <f>Y51+AF51+AM51+AT51</f>
        <v>4</v>
      </c>
    </row>
    <row r="52" spans="1:49" s="26" customFormat="1" x14ac:dyDescent="0.25">
      <c r="A52" s="9">
        <v>33</v>
      </c>
      <c r="B52" s="53" t="s">
        <v>92</v>
      </c>
      <c r="C52" s="11" t="s">
        <v>144</v>
      </c>
      <c r="D52" s="156"/>
      <c r="E52" s="156">
        <v>5.6</v>
      </c>
      <c r="F52" s="150"/>
      <c r="G52" s="27"/>
      <c r="H52" s="248"/>
      <c r="I52" s="249"/>
      <c r="J52" s="27"/>
      <c r="K52" s="27"/>
      <c r="L52" s="141"/>
      <c r="M52" s="245"/>
      <c r="N52" s="246"/>
      <c r="O52" s="246"/>
      <c r="P52" s="247"/>
      <c r="Q52" s="141"/>
      <c r="R52" s="141"/>
      <c r="S52" s="27"/>
      <c r="T52" s="295"/>
      <c r="U52" s="296"/>
      <c r="V52" s="296"/>
      <c r="W52" s="297"/>
      <c r="X52" s="27"/>
      <c r="Y52" s="27"/>
      <c r="Z52" s="141"/>
      <c r="AA52" s="245"/>
      <c r="AB52" s="246"/>
      <c r="AC52" s="246"/>
      <c r="AD52" s="247"/>
      <c r="AE52" s="141"/>
      <c r="AF52" s="141"/>
      <c r="AG52" s="27"/>
      <c r="AH52" s="248">
        <v>25</v>
      </c>
      <c r="AI52" s="250"/>
      <c r="AJ52" s="250"/>
      <c r="AK52" s="249"/>
      <c r="AL52" s="27">
        <v>5</v>
      </c>
      <c r="AM52" s="27">
        <v>3</v>
      </c>
      <c r="AN52" s="141"/>
      <c r="AO52" s="245">
        <v>25</v>
      </c>
      <c r="AP52" s="246"/>
      <c r="AQ52" s="246"/>
      <c r="AR52" s="247"/>
      <c r="AS52" s="141">
        <v>5</v>
      </c>
      <c r="AT52" s="141">
        <v>3</v>
      </c>
      <c r="AU52" s="156">
        <f>S52+T52+U52+V52+W52+X52+Z52+AA52+AB52+AC52+AD52+AE52+AG52+AH52+AI52+AJ52+AK52+AL52+AN52+AO52+AP52+AQ52+AR52+AS52</f>
        <v>60</v>
      </c>
      <c r="AV52" s="125">
        <f t="shared" si="12"/>
        <v>150</v>
      </c>
      <c r="AW52" s="184">
        <f>Y52+AF52+AM52+AT52</f>
        <v>6</v>
      </c>
    </row>
    <row r="53" spans="1:49" s="26" customFormat="1" x14ac:dyDescent="0.25">
      <c r="A53" s="9">
        <v>34</v>
      </c>
      <c r="B53" s="130" t="s">
        <v>93</v>
      </c>
      <c r="C53" s="13" t="s">
        <v>145</v>
      </c>
      <c r="D53" s="156"/>
      <c r="E53" s="156">
        <v>5</v>
      </c>
      <c r="F53" s="150"/>
      <c r="G53" s="49"/>
      <c r="H53" s="248"/>
      <c r="I53" s="249"/>
      <c r="J53" s="49"/>
      <c r="K53" s="49"/>
      <c r="L53" s="141"/>
      <c r="M53" s="245"/>
      <c r="N53" s="246"/>
      <c r="O53" s="246"/>
      <c r="P53" s="247"/>
      <c r="Q53" s="141"/>
      <c r="R53" s="141"/>
      <c r="S53" s="49"/>
      <c r="T53" s="295"/>
      <c r="U53" s="296"/>
      <c r="V53" s="296"/>
      <c r="W53" s="297"/>
      <c r="X53" s="49"/>
      <c r="Y53" s="49"/>
      <c r="Z53" s="141"/>
      <c r="AA53" s="245">
        <v>20</v>
      </c>
      <c r="AB53" s="246"/>
      <c r="AC53" s="246"/>
      <c r="AD53" s="247"/>
      <c r="AE53" s="56">
        <v>10</v>
      </c>
      <c r="AF53" s="57">
        <v>3</v>
      </c>
      <c r="AG53" s="54"/>
      <c r="AH53" s="248">
        <v>20</v>
      </c>
      <c r="AI53" s="250"/>
      <c r="AJ53" s="250"/>
      <c r="AK53" s="249"/>
      <c r="AL53" s="49">
        <v>10</v>
      </c>
      <c r="AM53" s="49">
        <v>3</v>
      </c>
      <c r="AN53" s="141"/>
      <c r="AO53" s="245"/>
      <c r="AP53" s="246"/>
      <c r="AQ53" s="246"/>
      <c r="AR53" s="247"/>
      <c r="AS53" s="50"/>
      <c r="AT53" s="50"/>
      <c r="AU53" s="156">
        <f>G53+H53+J53+L53+M53+Q53+S53+T53+X53+Z53+AA53+AE53+AG53+AH53+AL53+AN53+AO53+AS53</f>
        <v>60</v>
      </c>
      <c r="AV53" s="150">
        <f>AW53*25</f>
        <v>150</v>
      </c>
      <c r="AW53" s="184">
        <f>K53+R53+Y53+AF53+AM53+AT53</f>
        <v>6</v>
      </c>
    </row>
    <row r="54" spans="1:49" s="26" customFormat="1" x14ac:dyDescent="0.25">
      <c r="A54" s="9">
        <v>35</v>
      </c>
      <c r="B54" s="130" t="s">
        <v>94</v>
      </c>
      <c r="C54" s="13" t="s">
        <v>146</v>
      </c>
      <c r="D54" s="156"/>
      <c r="E54" s="156">
        <v>6</v>
      </c>
      <c r="F54" s="150"/>
      <c r="G54" s="49"/>
      <c r="H54" s="147"/>
      <c r="I54" s="149"/>
      <c r="J54" s="49"/>
      <c r="K54" s="49"/>
      <c r="L54" s="141"/>
      <c r="M54" s="245"/>
      <c r="N54" s="246"/>
      <c r="O54" s="246"/>
      <c r="P54" s="247"/>
      <c r="Q54" s="141"/>
      <c r="R54" s="141"/>
      <c r="S54" s="49"/>
      <c r="T54" s="295"/>
      <c r="U54" s="296"/>
      <c r="V54" s="296"/>
      <c r="W54" s="297"/>
      <c r="X54" s="49"/>
      <c r="Y54" s="49"/>
      <c r="Z54" s="141"/>
      <c r="AA54" s="245"/>
      <c r="AB54" s="246"/>
      <c r="AC54" s="246"/>
      <c r="AD54" s="247"/>
      <c r="AE54" s="56"/>
      <c r="AF54" s="57"/>
      <c r="AG54" s="54"/>
      <c r="AH54" s="248"/>
      <c r="AI54" s="250"/>
      <c r="AJ54" s="250"/>
      <c r="AK54" s="249"/>
      <c r="AL54" s="49"/>
      <c r="AM54" s="49"/>
      <c r="AN54" s="141"/>
      <c r="AO54" s="245">
        <v>30</v>
      </c>
      <c r="AP54" s="246"/>
      <c r="AQ54" s="246"/>
      <c r="AR54" s="247"/>
      <c r="AS54" s="50"/>
      <c r="AT54" s="50">
        <v>3</v>
      </c>
      <c r="AU54" s="156">
        <f>G54+I54+J54+L54+M54+Q54+T54+S54+X54+Z54+AA54+AE54+AG54+AH54+AL54+AN54+AO54+AS54</f>
        <v>30</v>
      </c>
      <c r="AV54" s="150">
        <f>AW54*25</f>
        <v>75</v>
      </c>
      <c r="AW54" s="184">
        <f>K54+R54+Y54+AF54+AM54+AT54</f>
        <v>3</v>
      </c>
    </row>
    <row r="55" spans="1:49" ht="16.5" x14ac:dyDescent="0.3">
      <c r="A55" s="153"/>
      <c r="B55" s="204" t="s">
        <v>55</v>
      </c>
      <c r="C55" s="55"/>
      <c r="D55" s="22"/>
      <c r="E55" s="22"/>
      <c r="F55" s="44"/>
      <c r="G55" s="85"/>
      <c r="H55" s="254"/>
      <c r="I55" s="256"/>
      <c r="J55" s="85"/>
      <c r="K55" s="85"/>
      <c r="L55" s="85"/>
      <c r="M55" s="254"/>
      <c r="N55" s="255"/>
      <c r="O55" s="255"/>
      <c r="P55" s="256"/>
      <c r="Q55" s="85"/>
      <c r="R55" s="85"/>
      <c r="S55" s="84"/>
      <c r="T55" s="289">
        <f>SUM(T48:W53)</f>
        <v>60</v>
      </c>
      <c r="U55" s="290"/>
      <c r="V55" s="290"/>
      <c r="W55" s="291"/>
      <c r="X55" s="136">
        <f ca="1">SUM(X48:X55)</f>
        <v>0</v>
      </c>
      <c r="Y55" s="136">
        <f>SUM(Y48:Y53)</f>
        <v>8</v>
      </c>
      <c r="Z55" s="137">
        <f>SUM(Z48:Z53)</f>
        <v>0</v>
      </c>
      <c r="AA55" s="260">
        <f>SUM(AA48:AD53)</f>
        <v>65</v>
      </c>
      <c r="AB55" s="261"/>
      <c r="AC55" s="261"/>
      <c r="AD55" s="262"/>
      <c r="AE55" s="137">
        <f>SUM(AE48:AE53)</f>
        <v>15</v>
      </c>
      <c r="AF55" s="138">
        <f>SUM(AF48:AF53)</f>
        <v>8</v>
      </c>
      <c r="AG55" s="137">
        <f>SUM(AG48:AG53)</f>
        <v>0</v>
      </c>
      <c r="AH55" s="260">
        <f>SUM(AH48:AK53)</f>
        <v>90</v>
      </c>
      <c r="AI55" s="261"/>
      <c r="AJ55" s="261"/>
      <c r="AK55" s="262"/>
      <c r="AL55" s="137">
        <f>SUM(AL48:AL53)</f>
        <v>15</v>
      </c>
      <c r="AM55" s="138">
        <f>SUM(AM48:AM53)</f>
        <v>9</v>
      </c>
      <c r="AN55" s="137">
        <f>SUM(AN48:AN53)</f>
        <v>0</v>
      </c>
      <c r="AO55" s="260">
        <f>SUM(AO48:AR54)</f>
        <v>100</v>
      </c>
      <c r="AP55" s="261"/>
      <c r="AQ55" s="261"/>
      <c r="AR55" s="262"/>
      <c r="AS55" s="137">
        <f>SUM(AS48:AS53)</f>
        <v>5</v>
      </c>
      <c r="AT55" s="138">
        <f>SUM(AT48:AT54)</f>
        <v>10</v>
      </c>
      <c r="AU55" s="136">
        <f>SUM(AU48:AU54)</f>
        <v>355</v>
      </c>
      <c r="AV55" s="136">
        <f>SUM(AV48:AV54)</f>
        <v>875</v>
      </c>
      <c r="AW55" s="136">
        <f>SUM(AW48:AW54)</f>
        <v>35</v>
      </c>
    </row>
    <row r="56" spans="1:49" x14ac:dyDescent="0.25">
      <c r="A56" s="305" t="s">
        <v>161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306"/>
      <c r="AV56" s="306"/>
      <c r="AW56" s="306"/>
    </row>
    <row r="57" spans="1:49" x14ac:dyDescent="0.25">
      <c r="A57" s="18">
        <v>36</v>
      </c>
      <c r="B57" s="222" t="s">
        <v>42</v>
      </c>
      <c r="C57" s="13" t="s">
        <v>147</v>
      </c>
      <c r="D57" s="232">
        <v>3</v>
      </c>
      <c r="E57" s="232">
        <v>3</v>
      </c>
      <c r="F57" s="229"/>
      <c r="G57" s="27"/>
      <c r="H57" s="248"/>
      <c r="I57" s="249"/>
      <c r="J57" s="27"/>
      <c r="K57" s="27"/>
      <c r="L57" s="141"/>
      <c r="M57" s="245"/>
      <c r="N57" s="246"/>
      <c r="O57" s="246"/>
      <c r="P57" s="247"/>
      <c r="Q57" s="141"/>
      <c r="R57" s="141"/>
      <c r="S57" s="27">
        <v>10</v>
      </c>
      <c r="T57" s="248">
        <v>15</v>
      </c>
      <c r="U57" s="250"/>
      <c r="V57" s="250"/>
      <c r="W57" s="249"/>
      <c r="X57" s="27">
        <v>5</v>
      </c>
      <c r="Y57" s="27">
        <v>2</v>
      </c>
      <c r="Z57" s="141"/>
      <c r="AA57" s="245"/>
      <c r="AB57" s="246"/>
      <c r="AC57" s="246"/>
      <c r="AD57" s="247"/>
      <c r="AE57" s="155"/>
      <c r="AF57" s="221"/>
      <c r="AG57" s="46"/>
      <c r="AH57" s="251"/>
      <c r="AI57" s="252"/>
      <c r="AJ57" s="252"/>
      <c r="AK57" s="253"/>
      <c r="AL57" s="46"/>
      <c r="AM57" s="46"/>
      <c r="AN57" s="141"/>
      <c r="AO57" s="245"/>
      <c r="AP57" s="246"/>
      <c r="AQ57" s="246"/>
      <c r="AR57" s="247"/>
      <c r="AS57" s="155"/>
      <c r="AT57" s="155"/>
      <c r="AU57" s="156">
        <f>S57+T57+X57+Z57+AA57+AE57+AG57+AH57+AL57+AN57+AO57+AS57</f>
        <v>30</v>
      </c>
      <c r="AV57" s="156">
        <f>AW57*25</f>
        <v>50</v>
      </c>
      <c r="AW57" s="184">
        <f>Y57+AF57+AM57+AT57</f>
        <v>2</v>
      </c>
    </row>
    <row r="58" spans="1:49" x14ac:dyDescent="0.25">
      <c r="A58" s="18">
        <v>37</v>
      </c>
      <c r="B58" s="222" t="s">
        <v>108</v>
      </c>
      <c r="C58" s="13" t="s">
        <v>148</v>
      </c>
      <c r="D58" s="232"/>
      <c r="E58" s="232">
        <v>3</v>
      </c>
      <c r="F58" s="229"/>
      <c r="G58" s="27"/>
      <c r="H58" s="248"/>
      <c r="I58" s="249"/>
      <c r="J58" s="27"/>
      <c r="K58" s="27"/>
      <c r="L58" s="141"/>
      <c r="M58" s="245"/>
      <c r="N58" s="246"/>
      <c r="O58" s="246"/>
      <c r="P58" s="247"/>
      <c r="Q58" s="141"/>
      <c r="R58" s="141"/>
      <c r="S58" s="27">
        <v>10</v>
      </c>
      <c r="T58" s="248">
        <v>15</v>
      </c>
      <c r="U58" s="250"/>
      <c r="V58" s="250"/>
      <c r="W58" s="249"/>
      <c r="X58" s="27">
        <v>5</v>
      </c>
      <c r="Y58" s="27">
        <v>2</v>
      </c>
      <c r="Z58" s="141"/>
      <c r="AA58" s="245"/>
      <c r="AB58" s="246"/>
      <c r="AC58" s="246"/>
      <c r="AD58" s="247"/>
      <c r="AE58" s="155"/>
      <c r="AF58" s="221"/>
      <c r="AG58" s="46"/>
      <c r="AH58" s="251"/>
      <c r="AI58" s="252"/>
      <c r="AJ58" s="252"/>
      <c r="AK58" s="253"/>
      <c r="AL58" s="46"/>
      <c r="AM58" s="46"/>
      <c r="AN58" s="141"/>
      <c r="AO58" s="245"/>
      <c r="AP58" s="246"/>
      <c r="AQ58" s="246"/>
      <c r="AR58" s="247"/>
      <c r="AS58" s="155"/>
      <c r="AT58" s="155"/>
      <c r="AU58" s="156">
        <f t="shared" ref="AU58:AU71" si="13">S58+T58+X58+Z58+AA58+AE58+AG58+AH58+AL58+AN58+AO58+AS58</f>
        <v>30</v>
      </c>
      <c r="AV58" s="156">
        <f t="shared" ref="AV58:AV72" si="14">AW58*25</f>
        <v>50</v>
      </c>
      <c r="AW58" s="184">
        <f t="shared" ref="AW58:AW72" si="15">Y58+AF58+AM58+AT58</f>
        <v>2</v>
      </c>
    </row>
    <row r="59" spans="1:49" ht="39" x14ac:dyDescent="0.25">
      <c r="A59" s="18">
        <v>38</v>
      </c>
      <c r="B59" s="222" t="s">
        <v>109</v>
      </c>
      <c r="C59" s="13" t="s">
        <v>149</v>
      </c>
      <c r="D59" s="232"/>
      <c r="E59" s="232">
        <v>3</v>
      </c>
      <c r="F59" s="229"/>
      <c r="G59" s="27"/>
      <c r="H59" s="248"/>
      <c r="I59" s="249"/>
      <c r="J59" s="27"/>
      <c r="K59" s="27"/>
      <c r="L59" s="141"/>
      <c r="M59" s="245"/>
      <c r="N59" s="246"/>
      <c r="O59" s="246"/>
      <c r="P59" s="247"/>
      <c r="Q59" s="141"/>
      <c r="R59" s="141"/>
      <c r="S59" s="27">
        <v>10</v>
      </c>
      <c r="T59" s="248">
        <v>15</v>
      </c>
      <c r="U59" s="250"/>
      <c r="V59" s="250"/>
      <c r="W59" s="249"/>
      <c r="X59" s="27">
        <v>5</v>
      </c>
      <c r="Y59" s="27">
        <v>2</v>
      </c>
      <c r="Z59" s="141"/>
      <c r="AA59" s="245"/>
      <c r="AB59" s="246"/>
      <c r="AC59" s="246"/>
      <c r="AD59" s="247"/>
      <c r="AE59" s="155"/>
      <c r="AF59" s="221"/>
      <c r="AG59" s="46"/>
      <c r="AH59" s="251"/>
      <c r="AI59" s="252"/>
      <c r="AJ59" s="252"/>
      <c r="AK59" s="253"/>
      <c r="AL59" s="46"/>
      <c r="AM59" s="46"/>
      <c r="AN59" s="141"/>
      <c r="AO59" s="245"/>
      <c r="AP59" s="246"/>
      <c r="AQ59" s="246"/>
      <c r="AR59" s="247"/>
      <c r="AS59" s="155"/>
      <c r="AT59" s="155"/>
      <c r="AU59" s="156">
        <f t="shared" si="13"/>
        <v>30</v>
      </c>
      <c r="AV59" s="156">
        <f t="shared" si="14"/>
        <v>50</v>
      </c>
      <c r="AW59" s="184">
        <f t="shared" si="15"/>
        <v>2</v>
      </c>
    </row>
    <row r="60" spans="1:49" ht="51" customHeight="1" x14ac:dyDescent="0.25">
      <c r="A60" s="18">
        <v>39</v>
      </c>
      <c r="B60" s="222" t="s">
        <v>110</v>
      </c>
      <c r="C60" s="13" t="s">
        <v>150</v>
      </c>
      <c r="D60" s="232">
        <v>3</v>
      </c>
      <c r="E60" s="232">
        <v>3</v>
      </c>
      <c r="F60" s="229"/>
      <c r="G60" s="27"/>
      <c r="H60" s="248"/>
      <c r="I60" s="249"/>
      <c r="J60" s="27"/>
      <c r="K60" s="27"/>
      <c r="L60" s="141"/>
      <c r="M60" s="245"/>
      <c r="N60" s="246"/>
      <c r="O60" s="246"/>
      <c r="P60" s="247"/>
      <c r="Q60" s="141"/>
      <c r="R60" s="141"/>
      <c r="S60" s="27">
        <v>10</v>
      </c>
      <c r="T60" s="248">
        <v>15</v>
      </c>
      <c r="U60" s="250"/>
      <c r="V60" s="250"/>
      <c r="W60" s="249"/>
      <c r="X60" s="27">
        <v>5</v>
      </c>
      <c r="Y60" s="27">
        <v>2</v>
      </c>
      <c r="Z60" s="141"/>
      <c r="AA60" s="245"/>
      <c r="AB60" s="246"/>
      <c r="AC60" s="246"/>
      <c r="AD60" s="247"/>
      <c r="AE60" s="155"/>
      <c r="AF60" s="221"/>
      <c r="AG60" s="46"/>
      <c r="AH60" s="251"/>
      <c r="AI60" s="252"/>
      <c r="AJ60" s="252"/>
      <c r="AK60" s="253"/>
      <c r="AL60" s="46"/>
      <c r="AM60" s="46"/>
      <c r="AN60" s="141"/>
      <c r="AO60" s="245"/>
      <c r="AP60" s="246"/>
      <c r="AQ60" s="246"/>
      <c r="AR60" s="247"/>
      <c r="AS60" s="155"/>
      <c r="AT60" s="155"/>
      <c r="AU60" s="156">
        <f t="shared" si="13"/>
        <v>30</v>
      </c>
      <c r="AV60" s="156">
        <f t="shared" si="14"/>
        <v>50</v>
      </c>
      <c r="AW60" s="184">
        <f t="shared" si="15"/>
        <v>2</v>
      </c>
    </row>
    <row r="61" spans="1:49" ht="51" x14ac:dyDescent="0.25">
      <c r="A61" s="18">
        <v>40</v>
      </c>
      <c r="B61" s="223" t="s">
        <v>111</v>
      </c>
      <c r="C61" s="13" t="s">
        <v>151</v>
      </c>
      <c r="D61" s="232"/>
      <c r="E61" s="232">
        <v>3</v>
      </c>
      <c r="F61" s="229"/>
      <c r="G61" s="27"/>
      <c r="H61" s="248"/>
      <c r="I61" s="249"/>
      <c r="J61" s="27"/>
      <c r="K61" s="27"/>
      <c r="L61" s="141"/>
      <c r="M61" s="245"/>
      <c r="N61" s="246"/>
      <c r="O61" s="246"/>
      <c r="P61" s="247"/>
      <c r="Q61" s="141"/>
      <c r="R61" s="141"/>
      <c r="S61" s="27"/>
      <c r="T61" s="248">
        <v>30</v>
      </c>
      <c r="U61" s="250"/>
      <c r="V61" s="250"/>
      <c r="W61" s="249"/>
      <c r="X61" s="27"/>
      <c r="Y61" s="27">
        <v>2</v>
      </c>
      <c r="Z61" s="57"/>
      <c r="AA61" s="245"/>
      <c r="AB61" s="246"/>
      <c r="AC61" s="246"/>
      <c r="AD61" s="247"/>
      <c r="AE61" s="57"/>
      <c r="AF61" s="57"/>
      <c r="AG61" s="46"/>
      <c r="AH61" s="251"/>
      <c r="AI61" s="252"/>
      <c r="AJ61" s="252"/>
      <c r="AK61" s="253"/>
      <c r="AL61" s="46"/>
      <c r="AM61" s="46"/>
      <c r="AN61" s="141"/>
      <c r="AO61" s="245"/>
      <c r="AP61" s="246"/>
      <c r="AQ61" s="246"/>
      <c r="AR61" s="247"/>
      <c r="AS61" s="155"/>
      <c r="AT61" s="155"/>
      <c r="AU61" s="156">
        <v>30</v>
      </c>
      <c r="AV61" s="156">
        <f t="shared" si="14"/>
        <v>50</v>
      </c>
      <c r="AW61" s="184">
        <f t="shared" si="15"/>
        <v>2</v>
      </c>
    </row>
    <row r="62" spans="1:49" ht="24" customHeight="1" x14ac:dyDescent="0.25">
      <c r="A62" s="18">
        <v>41</v>
      </c>
      <c r="B62" s="224" t="s">
        <v>33</v>
      </c>
      <c r="C62" s="13" t="s">
        <v>152</v>
      </c>
      <c r="D62" s="233">
        <v>3</v>
      </c>
      <c r="E62" s="233">
        <v>3</v>
      </c>
      <c r="F62" s="229"/>
      <c r="G62" s="27"/>
      <c r="H62" s="248"/>
      <c r="I62" s="249"/>
      <c r="J62" s="27"/>
      <c r="K62" s="27"/>
      <c r="L62" s="141"/>
      <c r="M62" s="245"/>
      <c r="N62" s="246"/>
      <c r="O62" s="246"/>
      <c r="P62" s="247"/>
      <c r="Q62" s="141"/>
      <c r="R62" s="141"/>
      <c r="S62" s="27">
        <v>10</v>
      </c>
      <c r="T62" s="248">
        <v>15</v>
      </c>
      <c r="U62" s="250"/>
      <c r="V62" s="250"/>
      <c r="W62" s="249"/>
      <c r="X62" s="27"/>
      <c r="Y62" s="27">
        <v>2</v>
      </c>
      <c r="Z62" s="57"/>
      <c r="AA62" s="245"/>
      <c r="AB62" s="246"/>
      <c r="AC62" s="246"/>
      <c r="AD62" s="247"/>
      <c r="AE62" s="57"/>
      <c r="AF62" s="57"/>
      <c r="AG62" s="46"/>
      <c r="AH62" s="251"/>
      <c r="AI62" s="252"/>
      <c r="AJ62" s="252"/>
      <c r="AK62" s="253"/>
      <c r="AL62" s="46"/>
      <c r="AM62" s="46"/>
      <c r="AN62" s="141"/>
      <c r="AO62" s="245"/>
      <c r="AP62" s="246"/>
      <c r="AQ62" s="246"/>
      <c r="AR62" s="247"/>
      <c r="AS62" s="155"/>
      <c r="AT62" s="155"/>
      <c r="AU62" s="156">
        <f t="shared" si="13"/>
        <v>25</v>
      </c>
      <c r="AV62" s="156">
        <f t="shared" si="14"/>
        <v>50</v>
      </c>
      <c r="AW62" s="184">
        <f t="shared" si="15"/>
        <v>2</v>
      </c>
    </row>
    <row r="63" spans="1:49" ht="25.5" x14ac:dyDescent="0.25">
      <c r="A63" s="18">
        <v>42</v>
      </c>
      <c r="B63" s="225" t="s">
        <v>112</v>
      </c>
      <c r="C63" s="13" t="s">
        <v>153</v>
      </c>
      <c r="D63" s="233"/>
      <c r="E63" s="233">
        <v>4</v>
      </c>
      <c r="F63" s="229"/>
      <c r="G63" s="27"/>
      <c r="H63" s="248"/>
      <c r="I63" s="249"/>
      <c r="J63" s="27"/>
      <c r="K63" s="27"/>
      <c r="L63" s="141"/>
      <c r="M63" s="245"/>
      <c r="N63" s="246"/>
      <c r="O63" s="246"/>
      <c r="P63" s="247"/>
      <c r="Q63" s="141"/>
      <c r="R63" s="141"/>
      <c r="S63" s="27"/>
      <c r="T63" s="248"/>
      <c r="U63" s="250"/>
      <c r="V63" s="250"/>
      <c r="W63" s="249"/>
      <c r="X63" s="27"/>
      <c r="Y63" s="27"/>
      <c r="Z63" s="57">
        <v>10</v>
      </c>
      <c r="AA63" s="245">
        <v>10</v>
      </c>
      <c r="AB63" s="246"/>
      <c r="AC63" s="246"/>
      <c r="AD63" s="247"/>
      <c r="AE63" s="57">
        <v>10</v>
      </c>
      <c r="AF63" s="57">
        <v>2</v>
      </c>
      <c r="AG63" s="46"/>
      <c r="AH63" s="251"/>
      <c r="AI63" s="252"/>
      <c r="AJ63" s="252"/>
      <c r="AK63" s="253"/>
      <c r="AL63" s="46"/>
      <c r="AM63" s="46"/>
      <c r="AN63" s="141"/>
      <c r="AO63" s="245"/>
      <c r="AP63" s="246"/>
      <c r="AQ63" s="246"/>
      <c r="AR63" s="247"/>
      <c r="AS63" s="155"/>
      <c r="AT63" s="155"/>
      <c r="AU63" s="156">
        <f t="shared" si="13"/>
        <v>30</v>
      </c>
      <c r="AV63" s="156">
        <f t="shared" si="14"/>
        <v>50</v>
      </c>
      <c r="AW63" s="184">
        <f t="shared" si="15"/>
        <v>2</v>
      </c>
    </row>
    <row r="64" spans="1:49" ht="38.25" x14ac:dyDescent="0.25">
      <c r="A64" s="18">
        <v>43</v>
      </c>
      <c r="B64" s="225" t="s">
        <v>113</v>
      </c>
      <c r="C64" s="13" t="s">
        <v>154</v>
      </c>
      <c r="D64" s="233"/>
      <c r="E64" s="233">
        <v>4</v>
      </c>
      <c r="F64" s="229"/>
      <c r="G64" s="27"/>
      <c r="H64" s="248"/>
      <c r="I64" s="249"/>
      <c r="J64" s="27"/>
      <c r="K64" s="27"/>
      <c r="L64" s="141"/>
      <c r="M64" s="245"/>
      <c r="N64" s="246"/>
      <c r="O64" s="246"/>
      <c r="P64" s="247"/>
      <c r="Q64" s="141"/>
      <c r="R64" s="141"/>
      <c r="S64" s="27"/>
      <c r="T64" s="248"/>
      <c r="U64" s="250"/>
      <c r="V64" s="250"/>
      <c r="W64" s="249"/>
      <c r="X64" s="27"/>
      <c r="Y64" s="27"/>
      <c r="Z64" s="57">
        <v>10</v>
      </c>
      <c r="AA64" s="245"/>
      <c r="AB64" s="246"/>
      <c r="AC64" s="246"/>
      <c r="AD64" s="247"/>
      <c r="AE64" s="57"/>
      <c r="AF64" s="57">
        <v>1</v>
      </c>
      <c r="AG64" s="46"/>
      <c r="AH64" s="251"/>
      <c r="AI64" s="252"/>
      <c r="AJ64" s="252"/>
      <c r="AK64" s="253"/>
      <c r="AL64" s="46"/>
      <c r="AM64" s="46"/>
      <c r="AN64" s="141"/>
      <c r="AO64" s="245"/>
      <c r="AP64" s="246"/>
      <c r="AQ64" s="246"/>
      <c r="AR64" s="247"/>
      <c r="AS64" s="155"/>
      <c r="AT64" s="155"/>
      <c r="AU64" s="156">
        <f t="shared" si="13"/>
        <v>10</v>
      </c>
      <c r="AV64" s="156">
        <f t="shared" si="14"/>
        <v>25</v>
      </c>
      <c r="AW64" s="184">
        <f t="shared" si="15"/>
        <v>1</v>
      </c>
    </row>
    <row r="65" spans="1:49" x14ac:dyDescent="0.25">
      <c r="A65" s="18">
        <v>44</v>
      </c>
      <c r="B65" s="226" t="s">
        <v>43</v>
      </c>
      <c r="C65" s="13" t="s">
        <v>155</v>
      </c>
      <c r="D65" s="233"/>
      <c r="E65" s="233">
        <v>4</v>
      </c>
      <c r="F65" s="229"/>
      <c r="G65" s="27"/>
      <c r="H65" s="248"/>
      <c r="I65" s="249"/>
      <c r="J65" s="27"/>
      <c r="K65" s="27"/>
      <c r="L65" s="141"/>
      <c r="M65" s="245"/>
      <c r="N65" s="246"/>
      <c r="O65" s="246"/>
      <c r="P65" s="247"/>
      <c r="Q65" s="141"/>
      <c r="R65" s="141"/>
      <c r="S65" s="27"/>
      <c r="T65" s="248"/>
      <c r="U65" s="250"/>
      <c r="V65" s="250"/>
      <c r="W65" s="249"/>
      <c r="X65" s="27"/>
      <c r="Y65" s="27"/>
      <c r="Z65" s="57">
        <v>10</v>
      </c>
      <c r="AA65" s="245"/>
      <c r="AB65" s="246"/>
      <c r="AC65" s="246"/>
      <c r="AD65" s="247"/>
      <c r="AE65" s="57">
        <v>5</v>
      </c>
      <c r="AF65" s="57">
        <v>1</v>
      </c>
      <c r="AG65" s="46"/>
      <c r="AH65" s="251"/>
      <c r="AI65" s="252"/>
      <c r="AJ65" s="252"/>
      <c r="AK65" s="253"/>
      <c r="AL65" s="46"/>
      <c r="AM65" s="46"/>
      <c r="AN65" s="141"/>
      <c r="AO65" s="245"/>
      <c r="AP65" s="246"/>
      <c r="AQ65" s="246"/>
      <c r="AR65" s="247"/>
      <c r="AS65" s="155"/>
      <c r="AT65" s="155"/>
      <c r="AU65" s="156">
        <f t="shared" si="13"/>
        <v>15</v>
      </c>
      <c r="AV65" s="156">
        <f t="shared" si="14"/>
        <v>25</v>
      </c>
      <c r="AW65" s="184">
        <f t="shared" si="15"/>
        <v>1</v>
      </c>
    </row>
    <row r="66" spans="1:49" x14ac:dyDescent="0.25">
      <c r="A66" s="18">
        <v>45</v>
      </c>
      <c r="B66" s="227" t="s">
        <v>114</v>
      </c>
      <c r="C66" s="13" t="s">
        <v>156</v>
      </c>
      <c r="D66" s="232"/>
      <c r="E66" s="232">
        <v>4</v>
      </c>
      <c r="F66" s="229"/>
      <c r="G66" s="27"/>
      <c r="H66" s="248"/>
      <c r="I66" s="249"/>
      <c r="J66" s="27"/>
      <c r="K66" s="27"/>
      <c r="L66" s="141"/>
      <c r="M66" s="245"/>
      <c r="N66" s="246"/>
      <c r="O66" s="246"/>
      <c r="P66" s="247"/>
      <c r="Q66" s="141"/>
      <c r="R66" s="141"/>
      <c r="S66" s="27"/>
      <c r="T66" s="248"/>
      <c r="U66" s="250"/>
      <c r="V66" s="250"/>
      <c r="W66" s="249"/>
      <c r="X66" s="27"/>
      <c r="Y66" s="27"/>
      <c r="Z66" s="57"/>
      <c r="AA66" s="245">
        <v>15</v>
      </c>
      <c r="AB66" s="246"/>
      <c r="AC66" s="246"/>
      <c r="AD66" s="247"/>
      <c r="AE66" s="57"/>
      <c r="AF66" s="57">
        <v>1</v>
      </c>
      <c r="AG66" s="46"/>
      <c r="AH66" s="251"/>
      <c r="AI66" s="252"/>
      <c r="AJ66" s="252"/>
      <c r="AK66" s="253"/>
      <c r="AL66" s="46"/>
      <c r="AM66" s="46"/>
      <c r="AN66" s="141"/>
      <c r="AO66" s="245"/>
      <c r="AP66" s="246"/>
      <c r="AQ66" s="246"/>
      <c r="AR66" s="247"/>
      <c r="AS66" s="155"/>
      <c r="AT66" s="155"/>
      <c r="AU66" s="156">
        <f t="shared" si="13"/>
        <v>15</v>
      </c>
      <c r="AV66" s="156">
        <f t="shared" si="14"/>
        <v>25</v>
      </c>
      <c r="AW66" s="184">
        <f t="shared" si="15"/>
        <v>1</v>
      </c>
    </row>
    <row r="67" spans="1:49" ht="26.25" customHeight="1" x14ac:dyDescent="0.25">
      <c r="A67" s="18">
        <v>46</v>
      </c>
      <c r="B67" s="227" t="s">
        <v>115</v>
      </c>
      <c r="C67" s="13" t="s">
        <v>157</v>
      </c>
      <c r="D67" s="232"/>
      <c r="E67" s="232">
        <v>4</v>
      </c>
      <c r="F67" s="229"/>
      <c r="G67" s="27"/>
      <c r="H67" s="248"/>
      <c r="I67" s="249"/>
      <c r="J67" s="27"/>
      <c r="K67" s="27"/>
      <c r="L67" s="141"/>
      <c r="M67" s="245"/>
      <c r="N67" s="246"/>
      <c r="O67" s="246"/>
      <c r="P67" s="247"/>
      <c r="Q67" s="141"/>
      <c r="R67" s="141"/>
      <c r="S67" s="27"/>
      <c r="T67" s="248"/>
      <c r="U67" s="250"/>
      <c r="V67" s="250"/>
      <c r="W67" s="249"/>
      <c r="X67" s="27"/>
      <c r="Y67" s="27"/>
      <c r="Z67" s="57">
        <v>10</v>
      </c>
      <c r="AA67" s="245">
        <v>10</v>
      </c>
      <c r="AB67" s="246"/>
      <c r="AC67" s="246"/>
      <c r="AD67" s="247"/>
      <c r="AE67" s="57"/>
      <c r="AF67" s="57">
        <v>2</v>
      </c>
      <c r="AG67" s="46"/>
      <c r="AH67" s="251"/>
      <c r="AI67" s="252"/>
      <c r="AJ67" s="252"/>
      <c r="AK67" s="253"/>
      <c r="AL67" s="46"/>
      <c r="AM67" s="46"/>
      <c r="AN67" s="141"/>
      <c r="AO67" s="245"/>
      <c r="AP67" s="246"/>
      <c r="AQ67" s="246"/>
      <c r="AR67" s="247"/>
      <c r="AS67" s="155"/>
      <c r="AT67" s="155"/>
      <c r="AU67" s="156">
        <f t="shared" si="13"/>
        <v>20</v>
      </c>
      <c r="AV67" s="156">
        <f t="shared" si="14"/>
        <v>50</v>
      </c>
      <c r="AW67" s="184">
        <f t="shared" si="15"/>
        <v>2</v>
      </c>
    </row>
    <row r="68" spans="1:49" ht="25.5" x14ac:dyDescent="0.25">
      <c r="A68" s="18">
        <v>47</v>
      </c>
      <c r="B68" s="227" t="s">
        <v>116</v>
      </c>
      <c r="C68" s="13" t="s">
        <v>158</v>
      </c>
      <c r="D68" s="232"/>
      <c r="E68" s="232">
        <v>4</v>
      </c>
      <c r="F68" s="229"/>
      <c r="G68" s="27"/>
      <c r="H68" s="248"/>
      <c r="I68" s="249"/>
      <c r="J68" s="27"/>
      <c r="K68" s="27"/>
      <c r="L68" s="141"/>
      <c r="M68" s="245"/>
      <c r="N68" s="246"/>
      <c r="O68" s="246"/>
      <c r="P68" s="247"/>
      <c r="Q68" s="141"/>
      <c r="R68" s="141"/>
      <c r="S68" s="27"/>
      <c r="T68" s="248"/>
      <c r="U68" s="250"/>
      <c r="V68" s="250"/>
      <c r="W68" s="249"/>
      <c r="X68" s="27"/>
      <c r="Y68" s="27"/>
      <c r="Z68" s="57">
        <v>10</v>
      </c>
      <c r="AA68" s="245"/>
      <c r="AB68" s="246"/>
      <c r="AC68" s="246"/>
      <c r="AD68" s="247"/>
      <c r="AE68" s="57">
        <v>5</v>
      </c>
      <c r="AF68" s="57">
        <v>1</v>
      </c>
      <c r="AG68" s="46"/>
      <c r="AH68" s="251"/>
      <c r="AI68" s="252"/>
      <c r="AJ68" s="252"/>
      <c r="AK68" s="253"/>
      <c r="AL68" s="46"/>
      <c r="AM68" s="46"/>
      <c r="AN68" s="141"/>
      <c r="AO68" s="245"/>
      <c r="AP68" s="246"/>
      <c r="AQ68" s="246"/>
      <c r="AR68" s="247"/>
      <c r="AS68" s="155"/>
      <c r="AT68" s="155"/>
      <c r="AU68" s="156">
        <f t="shared" si="13"/>
        <v>15</v>
      </c>
      <c r="AV68" s="156">
        <f t="shared" si="14"/>
        <v>25</v>
      </c>
      <c r="AW68" s="184">
        <f t="shared" si="15"/>
        <v>1</v>
      </c>
    </row>
    <row r="69" spans="1:49" ht="25.5" x14ac:dyDescent="0.25">
      <c r="A69" s="71">
        <v>48</v>
      </c>
      <c r="B69" s="227" t="s">
        <v>162</v>
      </c>
      <c r="C69" s="13" t="s">
        <v>163</v>
      </c>
      <c r="D69" s="232"/>
      <c r="E69" s="232">
        <v>5</v>
      </c>
      <c r="F69" s="230"/>
      <c r="G69" s="242"/>
      <c r="H69" s="234"/>
      <c r="I69" s="235"/>
      <c r="J69" s="242"/>
      <c r="K69" s="242"/>
      <c r="L69" s="158"/>
      <c r="M69" s="236"/>
      <c r="N69" s="237"/>
      <c r="O69" s="237"/>
      <c r="P69" s="238"/>
      <c r="Q69" s="158"/>
      <c r="R69" s="158"/>
      <c r="S69" s="242"/>
      <c r="T69" s="234"/>
      <c r="U69" s="239"/>
      <c r="V69" s="239"/>
      <c r="W69" s="235"/>
      <c r="X69" s="242"/>
      <c r="Y69" s="242"/>
      <c r="Z69" s="77"/>
      <c r="AA69" s="236"/>
      <c r="AB69" s="237"/>
      <c r="AC69" s="237"/>
      <c r="AD69" s="238"/>
      <c r="AE69" s="77"/>
      <c r="AF69" s="77"/>
      <c r="AG69" s="241"/>
      <c r="AH69" s="251">
        <v>30</v>
      </c>
      <c r="AI69" s="252"/>
      <c r="AJ69" s="252"/>
      <c r="AK69" s="253"/>
      <c r="AL69" s="241"/>
      <c r="AM69" s="241">
        <v>2</v>
      </c>
      <c r="AN69" s="158"/>
      <c r="AO69" s="236"/>
      <c r="AP69" s="237"/>
      <c r="AQ69" s="237"/>
      <c r="AR69" s="238"/>
      <c r="AS69" s="240"/>
      <c r="AT69" s="240"/>
      <c r="AU69" s="156">
        <v>30</v>
      </c>
      <c r="AV69" s="156">
        <v>50</v>
      </c>
      <c r="AW69" s="184">
        <v>2</v>
      </c>
    </row>
    <row r="70" spans="1:49" ht="25.5" x14ac:dyDescent="0.25">
      <c r="A70" s="71">
        <v>49</v>
      </c>
      <c r="B70" s="227" t="s">
        <v>174</v>
      </c>
      <c r="C70" s="13" t="s">
        <v>164</v>
      </c>
      <c r="D70" s="232"/>
      <c r="E70" s="232">
        <v>5</v>
      </c>
      <c r="F70" s="230"/>
      <c r="G70" s="242"/>
      <c r="H70" s="234"/>
      <c r="I70" s="235"/>
      <c r="J70" s="242"/>
      <c r="K70" s="242"/>
      <c r="L70" s="158"/>
      <c r="M70" s="236"/>
      <c r="N70" s="237"/>
      <c r="O70" s="237"/>
      <c r="P70" s="238"/>
      <c r="Q70" s="158"/>
      <c r="R70" s="158"/>
      <c r="S70" s="242"/>
      <c r="T70" s="234"/>
      <c r="U70" s="239"/>
      <c r="V70" s="239"/>
      <c r="W70" s="235"/>
      <c r="X70" s="242"/>
      <c r="Y70" s="242"/>
      <c r="Z70" s="77"/>
      <c r="AA70" s="236"/>
      <c r="AB70" s="237"/>
      <c r="AC70" s="237"/>
      <c r="AD70" s="238"/>
      <c r="AE70" s="77"/>
      <c r="AF70" s="77"/>
      <c r="AG70" s="241"/>
      <c r="AH70" s="251">
        <v>30</v>
      </c>
      <c r="AI70" s="252"/>
      <c r="AJ70" s="252"/>
      <c r="AK70" s="253"/>
      <c r="AL70" s="241"/>
      <c r="AM70" s="241">
        <v>2</v>
      </c>
      <c r="AN70" s="158"/>
      <c r="AO70" s="236"/>
      <c r="AP70" s="237"/>
      <c r="AQ70" s="237"/>
      <c r="AR70" s="238"/>
      <c r="AS70" s="240"/>
      <c r="AT70" s="240"/>
      <c r="AU70" s="156">
        <v>30</v>
      </c>
      <c r="AV70" s="156">
        <v>50</v>
      </c>
      <c r="AW70" s="184">
        <v>2</v>
      </c>
    </row>
    <row r="71" spans="1:49" ht="30.75" customHeight="1" x14ac:dyDescent="0.25">
      <c r="A71" s="71">
        <v>50</v>
      </c>
      <c r="B71" s="227" t="s">
        <v>117</v>
      </c>
      <c r="C71" s="13" t="s">
        <v>165</v>
      </c>
      <c r="D71" s="232">
        <v>6</v>
      </c>
      <c r="E71" s="232">
        <v>5.6</v>
      </c>
      <c r="F71" s="230"/>
      <c r="G71" s="160"/>
      <c r="H71" s="248"/>
      <c r="I71" s="249"/>
      <c r="J71" s="160"/>
      <c r="K71" s="160"/>
      <c r="L71" s="158"/>
      <c r="M71" s="245"/>
      <c r="N71" s="246"/>
      <c r="O71" s="246"/>
      <c r="P71" s="247"/>
      <c r="Q71" s="158"/>
      <c r="R71" s="158"/>
      <c r="S71" s="219"/>
      <c r="T71" s="248"/>
      <c r="U71" s="250"/>
      <c r="V71" s="250"/>
      <c r="W71" s="249"/>
      <c r="X71" s="219"/>
      <c r="Y71" s="219"/>
      <c r="Z71" s="77"/>
      <c r="AA71" s="245"/>
      <c r="AB71" s="246"/>
      <c r="AC71" s="246"/>
      <c r="AD71" s="247"/>
      <c r="AE71" s="77"/>
      <c r="AF71" s="77"/>
      <c r="AG71" s="219">
        <v>30</v>
      </c>
      <c r="AH71" s="248">
        <v>30</v>
      </c>
      <c r="AI71" s="250"/>
      <c r="AJ71" s="250"/>
      <c r="AK71" s="249"/>
      <c r="AL71" s="220"/>
      <c r="AM71" s="219">
        <v>5</v>
      </c>
      <c r="AN71" s="158"/>
      <c r="AO71" s="245">
        <v>30</v>
      </c>
      <c r="AP71" s="246"/>
      <c r="AQ71" s="246"/>
      <c r="AR71" s="247"/>
      <c r="AS71" s="158">
        <v>10</v>
      </c>
      <c r="AT71" s="158">
        <v>4</v>
      </c>
      <c r="AU71" s="156">
        <f t="shared" si="13"/>
        <v>100</v>
      </c>
      <c r="AV71" s="156">
        <f t="shared" si="14"/>
        <v>225</v>
      </c>
      <c r="AW71" s="184">
        <f t="shared" si="15"/>
        <v>9</v>
      </c>
    </row>
    <row r="72" spans="1:49" ht="39" customHeight="1" x14ac:dyDescent="0.25">
      <c r="A72" s="65">
        <v>51</v>
      </c>
      <c r="B72" s="228" t="s">
        <v>180</v>
      </c>
      <c r="C72" s="66" t="s">
        <v>166</v>
      </c>
      <c r="D72" s="233"/>
      <c r="E72" s="233">
        <v>6</v>
      </c>
      <c r="F72" s="231"/>
      <c r="G72" s="64"/>
      <c r="H72" s="248"/>
      <c r="I72" s="249"/>
      <c r="J72" s="64"/>
      <c r="K72" s="64"/>
      <c r="L72" s="68"/>
      <c r="M72" s="245"/>
      <c r="N72" s="246"/>
      <c r="O72" s="246"/>
      <c r="P72" s="247"/>
      <c r="Q72" s="68"/>
      <c r="R72" s="68"/>
      <c r="S72" s="219"/>
      <c r="T72" s="248"/>
      <c r="U72" s="250"/>
      <c r="V72" s="250"/>
      <c r="W72" s="249"/>
      <c r="X72" s="219"/>
      <c r="Y72" s="219"/>
      <c r="Z72" s="158"/>
      <c r="AA72" s="245"/>
      <c r="AB72" s="246"/>
      <c r="AC72" s="246"/>
      <c r="AD72" s="247"/>
      <c r="AE72" s="158"/>
      <c r="AF72" s="158"/>
      <c r="AG72" s="219"/>
      <c r="AH72" s="251"/>
      <c r="AI72" s="252"/>
      <c r="AJ72" s="252"/>
      <c r="AK72" s="253"/>
      <c r="AL72" s="219"/>
      <c r="AM72" s="219"/>
      <c r="AN72" s="158"/>
      <c r="AO72" s="245">
        <v>120</v>
      </c>
      <c r="AP72" s="246"/>
      <c r="AQ72" s="246"/>
      <c r="AR72" s="247"/>
      <c r="AS72" s="158"/>
      <c r="AT72" s="158">
        <v>6</v>
      </c>
      <c r="AU72" s="156">
        <v>120</v>
      </c>
      <c r="AV72" s="156">
        <f t="shared" si="14"/>
        <v>150</v>
      </c>
      <c r="AW72" s="184">
        <f t="shared" si="15"/>
        <v>6</v>
      </c>
    </row>
    <row r="73" spans="1:49" s="45" customFormat="1" ht="24" customHeight="1" x14ac:dyDescent="0.3">
      <c r="A73" s="9"/>
      <c r="B73" s="203" t="s">
        <v>37</v>
      </c>
      <c r="C73" s="11"/>
      <c r="D73" s="5"/>
      <c r="E73" s="5"/>
      <c r="F73" s="5"/>
      <c r="G73" s="152">
        <f>SUM(G57:G72)</f>
        <v>0</v>
      </c>
      <c r="H73" s="283">
        <f>SUM(H57:I72)</f>
        <v>0</v>
      </c>
      <c r="I73" s="285"/>
      <c r="J73" s="152">
        <f>SUM(J57:J72)</f>
        <v>0</v>
      </c>
      <c r="K73" s="152">
        <f>SUM(K57:K72)</f>
        <v>0</v>
      </c>
      <c r="L73" s="152">
        <f>SUM(L57:L72)</f>
        <v>0</v>
      </c>
      <c r="M73" s="283">
        <f>SUM(M57:P72)</f>
        <v>0</v>
      </c>
      <c r="N73" s="284"/>
      <c r="O73" s="284"/>
      <c r="P73" s="285"/>
      <c r="Q73" s="152">
        <f>SUM(Q57:Q72)</f>
        <v>0</v>
      </c>
      <c r="R73" s="152">
        <f>SUM(R57:R72)</f>
        <v>0</v>
      </c>
      <c r="S73" s="152">
        <f>SUM(S57:S72)</f>
        <v>50</v>
      </c>
      <c r="T73" s="283">
        <f>SUM(T57:W72)</f>
        <v>105</v>
      </c>
      <c r="U73" s="284"/>
      <c r="V73" s="284"/>
      <c r="W73" s="285"/>
      <c r="X73" s="152">
        <f>SUM(X57:X72)</f>
        <v>20</v>
      </c>
      <c r="Y73" s="152">
        <f>SUM(Y57:Y72)</f>
        <v>12</v>
      </c>
      <c r="Z73" s="152">
        <f>SUM(Z57:Z72)</f>
        <v>50</v>
      </c>
      <c r="AA73" s="283">
        <f>SUM(AA57:AD72)</f>
        <v>35</v>
      </c>
      <c r="AB73" s="284"/>
      <c r="AC73" s="284"/>
      <c r="AD73" s="285"/>
      <c r="AE73" s="152">
        <f>SUM(AE57:AE72)</f>
        <v>20</v>
      </c>
      <c r="AF73" s="152">
        <f>SUM(AF57:AF72)</f>
        <v>8</v>
      </c>
      <c r="AG73" s="152">
        <f>SUM(AG57:AG72)</f>
        <v>30</v>
      </c>
      <c r="AH73" s="283">
        <f>SUM(AH57:AK72)</f>
        <v>90</v>
      </c>
      <c r="AI73" s="284"/>
      <c r="AJ73" s="284"/>
      <c r="AK73" s="285"/>
      <c r="AL73" s="152">
        <f>SUM(AL58:AL72)</f>
        <v>0</v>
      </c>
      <c r="AM73" s="152">
        <f>SUM(AM57:AM72)</f>
        <v>9</v>
      </c>
      <c r="AN73" s="152">
        <f>SUM(AN57:AN72)</f>
        <v>0</v>
      </c>
      <c r="AO73" s="283">
        <f>SUM(AO57:AR72)</f>
        <v>150</v>
      </c>
      <c r="AP73" s="284"/>
      <c r="AQ73" s="284"/>
      <c r="AR73" s="285"/>
      <c r="AS73" s="152">
        <f>SUM(AS57:AS72)</f>
        <v>10</v>
      </c>
      <c r="AT73" s="152">
        <f>SUM(AT57:AT72)</f>
        <v>10</v>
      </c>
      <c r="AU73" s="70">
        <f>SUM(AU57:AU72)</f>
        <v>560</v>
      </c>
      <c r="AV73" s="76">
        <f>SUM(AV57:AV72)</f>
        <v>975</v>
      </c>
      <c r="AW73" s="70">
        <f>SUM(AW57:AW72)</f>
        <v>39</v>
      </c>
    </row>
    <row r="74" spans="1:49" s="45" customFormat="1" ht="24" customHeight="1" x14ac:dyDescent="0.25">
      <c r="A74" s="89">
        <v>52</v>
      </c>
      <c r="B74" s="90" t="s">
        <v>105</v>
      </c>
      <c r="C74" s="91" t="s">
        <v>167</v>
      </c>
      <c r="D74" s="92"/>
      <c r="E74" s="92"/>
      <c r="F74" s="92"/>
      <c r="G74" s="92"/>
      <c r="H74" s="263"/>
      <c r="I74" s="264"/>
      <c r="J74" s="92"/>
      <c r="K74" s="92"/>
      <c r="L74" s="92"/>
      <c r="M74" s="263"/>
      <c r="N74" s="298"/>
      <c r="O74" s="298"/>
      <c r="P74" s="264"/>
      <c r="Q74" s="92"/>
      <c r="R74" s="92"/>
      <c r="S74" s="92"/>
      <c r="T74" s="263"/>
      <c r="U74" s="298"/>
      <c r="V74" s="298"/>
      <c r="W74" s="264"/>
      <c r="X74" s="92"/>
      <c r="Y74" s="92"/>
      <c r="Z74" s="92"/>
      <c r="AA74" s="263"/>
      <c r="AB74" s="298"/>
      <c r="AC74" s="298"/>
      <c r="AD74" s="264"/>
      <c r="AE74" s="92"/>
      <c r="AF74" s="92"/>
      <c r="AG74" s="92"/>
      <c r="AH74" s="263"/>
      <c r="AI74" s="298"/>
      <c r="AJ74" s="298"/>
      <c r="AK74" s="264"/>
      <c r="AL74" s="92"/>
      <c r="AM74" s="92"/>
      <c r="AN74" s="92"/>
      <c r="AO74" s="263">
        <v>80</v>
      </c>
      <c r="AP74" s="298"/>
      <c r="AQ74" s="298"/>
      <c r="AR74" s="264"/>
      <c r="AS74" s="92"/>
      <c r="AT74" s="92">
        <v>4</v>
      </c>
      <c r="AU74" s="93">
        <v>80</v>
      </c>
      <c r="AV74" s="94">
        <v>100</v>
      </c>
      <c r="AW74" s="93">
        <v>4</v>
      </c>
    </row>
    <row r="75" spans="1:49" s="45" customFormat="1" ht="24" customHeight="1" x14ac:dyDescent="0.25">
      <c r="A75" s="332" t="s">
        <v>99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33"/>
      <c r="Z75" s="333"/>
      <c r="AA75" s="333"/>
      <c r="AB75" s="333"/>
      <c r="AC75" s="333"/>
      <c r="AD75" s="333"/>
      <c r="AE75" s="333"/>
      <c r="AF75" s="333"/>
      <c r="AG75" s="333"/>
      <c r="AH75" s="333"/>
      <c r="AI75" s="333"/>
      <c r="AJ75" s="333"/>
      <c r="AK75" s="333"/>
      <c r="AL75" s="333"/>
      <c r="AM75" s="333"/>
      <c r="AN75" s="333"/>
      <c r="AO75" s="333"/>
      <c r="AP75" s="333"/>
      <c r="AQ75" s="333"/>
      <c r="AR75" s="333"/>
      <c r="AS75" s="333"/>
      <c r="AT75" s="333"/>
      <c r="AU75" s="333"/>
      <c r="AV75" s="333"/>
      <c r="AW75" s="334"/>
    </row>
    <row r="76" spans="1:49" s="78" customFormat="1" ht="24" customHeight="1" x14ac:dyDescent="0.25">
      <c r="A76" s="81">
        <v>53</v>
      </c>
      <c r="B76" s="82" t="s">
        <v>120</v>
      </c>
      <c r="C76" s="79" t="s">
        <v>168</v>
      </c>
      <c r="D76" s="162"/>
      <c r="E76" s="162">
        <v>1</v>
      </c>
      <c r="F76" s="162"/>
      <c r="G76" s="179"/>
      <c r="H76" s="271">
        <v>60</v>
      </c>
      <c r="I76" s="272"/>
      <c r="J76" s="179"/>
      <c r="K76" s="179">
        <v>4</v>
      </c>
      <c r="L76" s="162"/>
      <c r="M76" s="279"/>
      <c r="N76" s="280"/>
      <c r="O76" s="280"/>
      <c r="P76" s="281"/>
      <c r="Q76" s="162"/>
      <c r="R76" s="162"/>
      <c r="S76" s="179"/>
      <c r="T76" s="271"/>
      <c r="U76" s="278"/>
      <c r="V76" s="278"/>
      <c r="W76" s="272"/>
      <c r="X76" s="179"/>
      <c r="Y76" s="179"/>
      <c r="Z76" s="162"/>
      <c r="AA76" s="279"/>
      <c r="AB76" s="280"/>
      <c r="AC76" s="280"/>
      <c r="AD76" s="281"/>
      <c r="AE76" s="162"/>
      <c r="AF76" s="162"/>
      <c r="AG76" s="179"/>
      <c r="AH76" s="271"/>
      <c r="AI76" s="278"/>
      <c r="AJ76" s="278"/>
      <c r="AK76" s="272"/>
      <c r="AL76" s="179"/>
      <c r="AM76" s="179"/>
      <c r="AN76" s="162"/>
      <c r="AO76" s="279"/>
      <c r="AP76" s="280"/>
      <c r="AQ76" s="280"/>
      <c r="AR76" s="281"/>
      <c r="AS76" s="162"/>
      <c r="AT76" s="162"/>
      <c r="AU76" s="51">
        <v>60</v>
      </c>
      <c r="AV76" s="80">
        <v>100</v>
      </c>
      <c r="AW76" s="187">
        <v>4</v>
      </c>
    </row>
    <row r="77" spans="1:49" s="78" customFormat="1" ht="24" customHeight="1" x14ac:dyDescent="0.25">
      <c r="A77" s="87">
        <v>54</v>
      </c>
      <c r="B77" s="173" t="s">
        <v>96</v>
      </c>
      <c r="C77" s="88" t="s">
        <v>169</v>
      </c>
      <c r="D77" s="171"/>
      <c r="E77" s="171">
        <v>2.2999999999999998</v>
      </c>
      <c r="F77" s="171"/>
      <c r="G77" s="180"/>
      <c r="H77" s="181"/>
      <c r="I77" s="182"/>
      <c r="J77" s="180"/>
      <c r="K77" s="180"/>
      <c r="L77" s="122"/>
      <c r="M77" s="279">
        <v>30</v>
      </c>
      <c r="N77" s="280"/>
      <c r="O77" s="280"/>
      <c r="P77" s="281"/>
      <c r="Q77" s="171"/>
      <c r="R77" s="171"/>
      <c r="S77" s="180"/>
      <c r="T77" s="271">
        <v>30</v>
      </c>
      <c r="U77" s="278"/>
      <c r="V77" s="278"/>
      <c r="W77" s="272"/>
      <c r="X77" s="180"/>
      <c r="Y77" s="180"/>
      <c r="Z77" s="171"/>
      <c r="AA77" s="174"/>
      <c r="AB77" s="176"/>
      <c r="AC77" s="176"/>
      <c r="AD77" s="175"/>
      <c r="AE77" s="171"/>
      <c r="AF77" s="171"/>
      <c r="AG77" s="180"/>
      <c r="AH77" s="181"/>
      <c r="AI77" s="183"/>
      <c r="AJ77" s="183"/>
      <c r="AK77" s="182"/>
      <c r="AL77" s="180"/>
      <c r="AM77" s="180"/>
      <c r="AN77" s="171"/>
      <c r="AO77" s="174"/>
      <c r="AP77" s="176"/>
      <c r="AQ77" s="176"/>
      <c r="AR77" s="175"/>
      <c r="AS77" s="171"/>
      <c r="AT77" s="171"/>
      <c r="AU77" s="177">
        <v>60</v>
      </c>
      <c r="AV77" s="178">
        <v>60</v>
      </c>
      <c r="AW77" s="206">
        <v>0</v>
      </c>
    </row>
    <row r="78" spans="1:49" s="78" customFormat="1" ht="24" customHeight="1" x14ac:dyDescent="0.25">
      <c r="A78" s="87">
        <v>55</v>
      </c>
      <c r="B78" s="173" t="s">
        <v>97</v>
      </c>
      <c r="C78" s="88" t="s">
        <v>170</v>
      </c>
      <c r="D78" s="171">
        <v>1</v>
      </c>
      <c r="E78" s="171">
        <v>1</v>
      </c>
      <c r="F78" s="171"/>
      <c r="G78" s="180"/>
      <c r="H78" s="271">
        <v>4</v>
      </c>
      <c r="I78" s="272"/>
      <c r="J78" s="180"/>
      <c r="K78" s="180"/>
      <c r="L78" s="171"/>
      <c r="M78" s="174"/>
      <c r="N78" s="176"/>
      <c r="O78" s="176"/>
      <c r="P78" s="175"/>
      <c r="Q78" s="171"/>
      <c r="R78" s="171"/>
      <c r="S78" s="180"/>
      <c r="T78" s="181"/>
      <c r="U78" s="183"/>
      <c r="V78" s="183"/>
      <c r="W78" s="182"/>
      <c r="X78" s="180"/>
      <c r="Y78" s="180"/>
      <c r="Z78" s="171"/>
      <c r="AA78" s="174"/>
      <c r="AB78" s="176"/>
      <c r="AC78" s="176"/>
      <c r="AD78" s="175"/>
      <c r="AE78" s="171"/>
      <c r="AF78" s="171"/>
      <c r="AG78" s="180"/>
      <c r="AH78" s="181"/>
      <c r="AI78" s="183"/>
      <c r="AJ78" s="183"/>
      <c r="AK78" s="182"/>
      <c r="AL78" s="180"/>
      <c r="AM78" s="180"/>
      <c r="AN78" s="171"/>
      <c r="AO78" s="174"/>
      <c r="AP78" s="176"/>
      <c r="AQ78" s="176"/>
      <c r="AR78" s="175"/>
      <c r="AS78" s="171"/>
      <c r="AT78" s="171"/>
      <c r="AU78" s="177">
        <v>4</v>
      </c>
      <c r="AV78" s="178">
        <v>4</v>
      </c>
      <c r="AW78" s="206">
        <v>0</v>
      </c>
    </row>
    <row r="79" spans="1:49" s="78" customFormat="1" ht="24" customHeight="1" x14ac:dyDescent="0.25">
      <c r="A79" s="87">
        <v>56</v>
      </c>
      <c r="B79" s="173" t="s">
        <v>98</v>
      </c>
      <c r="C79" s="88" t="s">
        <v>171</v>
      </c>
      <c r="D79" s="171"/>
      <c r="E79" s="171">
        <v>1</v>
      </c>
      <c r="F79" s="171"/>
      <c r="G79" s="180"/>
      <c r="H79" s="271">
        <v>2</v>
      </c>
      <c r="I79" s="272"/>
      <c r="J79" s="180"/>
      <c r="K79" s="180"/>
      <c r="L79" s="171"/>
      <c r="M79" s="174"/>
      <c r="N79" s="176"/>
      <c r="O79" s="176"/>
      <c r="P79" s="175"/>
      <c r="Q79" s="171"/>
      <c r="R79" s="171"/>
      <c r="S79" s="180"/>
      <c r="T79" s="181"/>
      <c r="U79" s="183"/>
      <c r="V79" s="183"/>
      <c r="W79" s="182"/>
      <c r="X79" s="180"/>
      <c r="Y79" s="180"/>
      <c r="Z79" s="171"/>
      <c r="AA79" s="174"/>
      <c r="AB79" s="176"/>
      <c r="AC79" s="176"/>
      <c r="AD79" s="175"/>
      <c r="AE79" s="171"/>
      <c r="AF79" s="171"/>
      <c r="AG79" s="180"/>
      <c r="AH79" s="181"/>
      <c r="AI79" s="183"/>
      <c r="AJ79" s="183"/>
      <c r="AK79" s="182"/>
      <c r="AL79" s="180"/>
      <c r="AM79" s="180"/>
      <c r="AN79" s="171"/>
      <c r="AO79" s="174"/>
      <c r="AP79" s="176"/>
      <c r="AQ79" s="176"/>
      <c r="AR79" s="175"/>
      <c r="AS79" s="171"/>
      <c r="AT79" s="171"/>
      <c r="AU79" s="177">
        <v>2</v>
      </c>
      <c r="AV79" s="178">
        <v>2</v>
      </c>
      <c r="AW79" s="206">
        <v>0</v>
      </c>
    </row>
    <row r="80" spans="1:49" s="78" customFormat="1" ht="30.75" customHeight="1" x14ac:dyDescent="0.25">
      <c r="A80" s="398" t="s">
        <v>100</v>
      </c>
      <c r="B80" s="399"/>
      <c r="C80" s="400"/>
      <c r="D80" s="191"/>
      <c r="E80" s="191"/>
      <c r="F80" s="191"/>
      <c r="G80" s="191"/>
      <c r="H80" s="292"/>
      <c r="I80" s="294"/>
      <c r="J80" s="191"/>
      <c r="K80" s="192">
        <f>K18+K33</f>
        <v>30</v>
      </c>
      <c r="L80" s="191"/>
      <c r="M80" s="292"/>
      <c r="N80" s="293"/>
      <c r="O80" s="293"/>
      <c r="P80" s="294"/>
      <c r="Q80" s="191"/>
      <c r="R80" s="192">
        <f>R18+R33</f>
        <v>30</v>
      </c>
      <c r="S80" s="191"/>
      <c r="T80" s="292"/>
      <c r="U80" s="293"/>
      <c r="V80" s="293"/>
      <c r="W80" s="294"/>
      <c r="X80" s="191"/>
      <c r="Y80" s="192">
        <f>Y18+Y33+Y37+Y46</f>
        <v>30</v>
      </c>
      <c r="Z80" s="191"/>
      <c r="AA80" s="292"/>
      <c r="AB80" s="293"/>
      <c r="AC80" s="293"/>
      <c r="AD80" s="294"/>
      <c r="AE80" s="191"/>
      <c r="AF80" s="192">
        <f>AF18+AF33+AF37+AF46</f>
        <v>30</v>
      </c>
      <c r="AG80" s="191"/>
      <c r="AH80" s="292"/>
      <c r="AI80" s="293"/>
      <c r="AJ80" s="293"/>
      <c r="AK80" s="294"/>
      <c r="AL80" s="191"/>
      <c r="AM80" s="192">
        <f>AM18+AM33+AM37+AM46</f>
        <v>30</v>
      </c>
      <c r="AN80" s="191"/>
      <c r="AO80" s="292"/>
      <c r="AP80" s="293"/>
      <c r="AQ80" s="293"/>
      <c r="AR80" s="294"/>
      <c r="AS80" s="191"/>
      <c r="AT80" s="192">
        <f>AT18+AT33+AT37+AT46+AT74</f>
        <v>30</v>
      </c>
      <c r="AU80" s="189">
        <f>AU18+AU33+AU37+AU46+AU74+AU77+AU78+AU79</f>
        <v>2311</v>
      </c>
      <c r="AV80" s="190">
        <f>AV18+AV33+AV37+AV46+AV74+AV77+AV78+AV79</f>
        <v>4621</v>
      </c>
      <c r="AW80" s="189">
        <f>AW18+AW33+AW37+AW46+AW74</f>
        <v>180</v>
      </c>
    </row>
    <row r="81" spans="1:50" s="78" customFormat="1" ht="24" customHeight="1" x14ac:dyDescent="0.25">
      <c r="A81" s="194"/>
      <c r="B81" s="195"/>
      <c r="C81" s="195"/>
      <c r="D81" s="196"/>
      <c r="E81" s="196"/>
      <c r="F81" s="196"/>
      <c r="G81" s="196"/>
      <c r="H81" s="197"/>
      <c r="I81" s="197"/>
      <c r="J81" s="196"/>
      <c r="K81" s="193"/>
      <c r="L81" s="196"/>
      <c r="M81" s="197"/>
      <c r="N81" s="197"/>
      <c r="O81" s="197"/>
      <c r="P81" s="197"/>
      <c r="Q81" s="196"/>
      <c r="R81" s="193"/>
      <c r="S81" s="196"/>
      <c r="T81" s="197"/>
      <c r="U81" s="197"/>
      <c r="V81" s="197"/>
      <c r="W81" s="197"/>
      <c r="X81" s="196"/>
      <c r="Y81" s="193"/>
      <c r="Z81" s="196"/>
      <c r="AA81" s="197"/>
      <c r="AB81" s="197"/>
      <c r="AC81" s="197"/>
      <c r="AD81" s="197"/>
      <c r="AE81" s="196"/>
      <c r="AF81" s="193"/>
      <c r="AG81" s="196"/>
      <c r="AH81" s="197"/>
      <c r="AI81" s="197"/>
      <c r="AJ81" s="197"/>
      <c r="AK81" s="197"/>
      <c r="AL81" s="196"/>
      <c r="AM81" s="193"/>
      <c r="AN81" s="196"/>
      <c r="AO81" s="197"/>
      <c r="AP81" s="197"/>
      <c r="AQ81" s="197"/>
      <c r="AR81" s="197"/>
      <c r="AS81" s="196"/>
      <c r="AT81" s="193"/>
      <c r="AU81" s="198"/>
      <c r="AV81" s="199"/>
      <c r="AW81" s="200"/>
    </row>
    <row r="82" spans="1:50" x14ac:dyDescent="0.25">
      <c r="A82" s="305" t="s">
        <v>107</v>
      </c>
      <c r="B82" s="306"/>
      <c r="C82" s="306"/>
      <c r="D82" s="306"/>
      <c r="E82" s="306"/>
      <c r="F82" s="306"/>
      <c r="G82" s="306"/>
      <c r="H82" s="306"/>
      <c r="I82" s="306"/>
      <c r="J82" s="306"/>
      <c r="K82" s="306"/>
      <c r="L82" s="306"/>
      <c r="M82" s="306"/>
      <c r="N82" s="306"/>
      <c r="O82" s="306"/>
      <c r="P82" s="306"/>
      <c r="Q82" s="306"/>
      <c r="R82" s="306"/>
      <c r="S82" s="306"/>
      <c r="T82" s="306"/>
      <c r="U82" s="306"/>
      <c r="V82" s="306"/>
      <c r="W82" s="306"/>
      <c r="X82" s="306"/>
      <c r="Y82" s="306"/>
      <c r="Z82" s="306"/>
      <c r="AA82" s="306"/>
      <c r="AB82" s="306"/>
      <c r="AC82" s="306"/>
      <c r="AD82" s="306"/>
      <c r="AE82" s="306"/>
      <c r="AF82" s="306"/>
      <c r="AG82" s="306"/>
      <c r="AH82" s="306"/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306"/>
      <c r="AT82" s="306"/>
      <c r="AU82" s="306"/>
      <c r="AV82" s="306"/>
      <c r="AW82" s="307"/>
    </row>
    <row r="83" spans="1:50" ht="21" customHeight="1" x14ac:dyDescent="0.25">
      <c r="A83" s="42" t="s">
        <v>45</v>
      </c>
      <c r="B83" s="35" t="s">
        <v>34</v>
      </c>
      <c r="C83" s="33" t="s">
        <v>68</v>
      </c>
      <c r="D83" s="34">
        <v>2</v>
      </c>
      <c r="E83" s="156">
        <v>1.2</v>
      </c>
      <c r="F83" s="21"/>
      <c r="G83" s="36"/>
      <c r="H83" s="268">
        <v>30</v>
      </c>
      <c r="I83" s="270"/>
      <c r="J83" s="36"/>
      <c r="K83" s="43">
        <v>3</v>
      </c>
      <c r="L83" s="37"/>
      <c r="M83" s="265">
        <v>15</v>
      </c>
      <c r="N83" s="266"/>
      <c r="O83" s="266"/>
      <c r="P83" s="267"/>
      <c r="Q83" s="37"/>
      <c r="R83" s="43">
        <v>2</v>
      </c>
      <c r="S83" s="36"/>
      <c r="T83" s="268"/>
      <c r="U83" s="269"/>
      <c r="V83" s="269"/>
      <c r="W83" s="270"/>
      <c r="X83" s="36"/>
      <c r="Y83" s="43"/>
      <c r="Z83" s="37"/>
      <c r="AA83" s="265"/>
      <c r="AB83" s="266"/>
      <c r="AC83" s="266"/>
      <c r="AD83" s="267"/>
      <c r="AE83" s="37"/>
      <c r="AF83" s="43"/>
      <c r="AG83" s="36"/>
      <c r="AH83" s="268"/>
      <c r="AI83" s="269"/>
      <c r="AJ83" s="269"/>
      <c r="AK83" s="270"/>
      <c r="AL83" s="36"/>
      <c r="AM83" s="43"/>
      <c r="AN83" s="37"/>
      <c r="AO83" s="265"/>
      <c r="AP83" s="266"/>
      <c r="AQ83" s="266"/>
      <c r="AR83" s="267"/>
      <c r="AS83" s="37"/>
      <c r="AT83" s="43"/>
      <c r="AU83" s="21">
        <f>H83+M83</f>
        <v>45</v>
      </c>
      <c r="AV83" s="21">
        <f t="shared" ref="AV83:AV87" si="16">25*AW83</f>
        <v>125</v>
      </c>
      <c r="AW83" s="48">
        <f>K83+R83+Y83+AF83+AM83+AT83</f>
        <v>5</v>
      </c>
    </row>
    <row r="84" spans="1:50" ht="26.25" customHeight="1" x14ac:dyDescent="0.25">
      <c r="A84" s="42" t="s">
        <v>46</v>
      </c>
      <c r="B84" s="35" t="s">
        <v>35</v>
      </c>
      <c r="C84" s="33" t="s">
        <v>69</v>
      </c>
      <c r="D84" s="156" t="s">
        <v>26</v>
      </c>
      <c r="E84" s="156" t="s">
        <v>39</v>
      </c>
      <c r="F84" s="21"/>
      <c r="G84" s="36"/>
      <c r="H84" s="268">
        <v>30</v>
      </c>
      <c r="I84" s="270"/>
      <c r="J84" s="36"/>
      <c r="K84" s="43">
        <v>3</v>
      </c>
      <c r="L84" s="37"/>
      <c r="M84" s="265">
        <v>30</v>
      </c>
      <c r="N84" s="266"/>
      <c r="O84" s="266"/>
      <c r="P84" s="267"/>
      <c r="Q84" s="37"/>
      <c r="R84" s="43">
        <v>2</v>
      </c>
      <c r="S84" s="36"/>
      <c r="T84" s="268">
        <v>30</v>
      </c>
      <c r="U84" s="269"/>
      <c r="V84" s="269"/>
      <c r="W84" s="270"/>
      <c r="X84" s="36"/>
      <c r="Y84" s="43">
        <v>2</v>
      </c>
      <c r="Z84" s="37"/>
      <c r="AA84" s="265">
        <v>30</v>
      </c>
      <c r="AB84" s="266"/>
      <c r="AC84" s="266"/>
      <c r="AD84" s="267"/>
      <c r="AE84" s="37"/>
      <c r="AF84" s="43">
        <v>2</v>
      </c>
      <c r="AG84" s="36"/>
      <c r="AH84" s="268">
        <v>30</v>
      </c>
      <c r="AI84" s="269"/>
      <c r="AJ84" s="269"/>
      <c r="AK84" s="270"/>
      <c r="AL84" s="36"/>
      <c r="AM84" s="43">
        <v>2</v>
      </c>
      <c r="AN84" s="37"/>
      <c r="AO84" s="265">
        <v>30</v>
      </c>
      <c r="AP84" s="266"/>
      <c r="AQ84" s="266"/>
      <c r="AR84" s="267"/>
      <c r="AS84" s="37"/>
      <c r="AT84" s="43">
        <v>2</v>
      </c>
      <c r="AU84" s="21">
        <f>H84+M84+T84+AA84+AH84+AO84</f>
        <v>180</v>
      </c>
      <c r="AV84" s="21">
        <f t="shared" si="16"/>
        <v>325</v>
      </c>
      <c r="AW84" s="48">
        <f>K84+R84+Y84+AF84+AM84+AT84</f>
        <v>13</v>
      </c>
    </row>
    <row r="85" spans="1:50" ht="30" x14ac:dyDescent="0.25">
      <c r="A85" s="42" t="s">
        <v>47</v>
      </c>
      <c r="B85" s="35" t="s">
        <v>36</v>
      </c>
      <c r="C85" s="33" t="s">
        <v>70</v>
      </c>
      <c r="D85" s="156" t="s">
        <v>26</v>
      </c>
      <c r="E85" s="156" t="s">
        <v>39</v>
      </c>
      <c r="F85" s="21"/>
      <c r="G85" s="36"/>
      <c r="H85" s="268">
        <v>30</v>
      </c>
      <c r="I85" s="270"/>
      <c r="J85" s="36"/>
      <c r="K85" s="43">
        <v>3</v>
      </c>
      <c r="L85" s="37"/>
      <c r="M85" s="265">
        <v>30</v>
      </c>
      <c r="N85" s="266"/>
      <c r="O85" s="266"/>
      <c r="P85" s="267"/>
      <c r="Q85" s="37"/>
      <c r="R85" s="43">
        <v>2</v>
      </c>
      <c r="S85" s="36"/>
      <c r="T85" s="268">
        <v>30</v>
      </c>
      <c r="U85" s="269"/>
      <c r="V85" s="269"/>
      <c r="W85" s="270"/>
      <c r="X85" s="36"/>
      <c r="Y85" s="43">
        <v>2</v>
      </c>
      <c r="Z85" s="37"/>
      <c r="AA85" s="265">
        <v>30</v>
      </c>
      <c r="AB85" s="266"/>
      <c r="AC85" s="266"/>
      <c r="AD85" s="267"/>
      <c r="AE85" s="37"/>
      <c r="AF85" s="43">
        <v>2</v>
      </c>
      <c r="AG85" s="36"/>
      <c r="AH85" s="268">
        <v>30</v>
      </c>
      <c r="AI85" s="269"/>
      <c r="AJ85" s="269"/>
      <c r="AK85" s="270"/>
      <c r="AL85" s="36"/>
      <c r="AM85" s="43">
        <v>2</v>
      </c>
      <c r="AN85" s="37"/>
      <c r="AO85" s="265">
        <v>30</v>
      </c>
      <c r="AP85" s="266"/>
      <c r="AQ85" s="266"/>
      <c r="AR85" s="267"/>
      <c r="AS85" s="37"/>
      <c r="AT85" s="43">
        <v>2</v>
      </c>
      <c r="AU85" s="21">
        <f>H85+M85+T85+AA85+AH85+AO85</f>
        <v>180</v>
      </c>
      <c r="AV85" s="21">
        <f t="shared" si="16"/>
        <v>325</v>
      </c>
      <c r="AW85" s="48">
        <f>K85+R85+Y85+AF85+AM85+AT85</f>
        <v>13</v>
      </c>
    </row>
    <row r="86" spans="1:50" ht="30" x14ac:dyDescent="0.25">
      <c r="A86" s="42" t="s">
        <v>48</v>
      </c>
      <c r="B86" s="35" t="s">
        <v>54</v>
      </c>
      <c r="C86" s="33" t="s">
        <v>71</v>
      </c>
      <c r="D86" s="156" t="s">
        <v>26</v>
      </c>
      <c r="E86" s="156" t="s">
        <v>40</v>
      </c>
      <c r="F86" s="21"/>
      <c r="G86" s="36"/>
      <c r="H86" s="268">
        <v>30</v>
      </c>
      <c r="I86" s="270"/>
      <c r="J86" s="36"/>
      <c r="K86" s="43">
        <v>3</v>
      </c>
      <c r="L86" s="37"/>
      <c r="M86" s="265">
        <v>30</v>
      </c>
      <c r="N86" s="266"/>
      <c r="O86" s="266"/>
      <c r="P86" s="267"/>
      <c r="Q86" s="37"/>
      <c r="R86" s="43">
        <v>2</v>
      </c>
      <c r="S86" s="36"/>
      <c r="T86" s="268">
        <v>30</v>
      </c>
      <c r="U86" s="269"/>
      <c r="V86" s="269"/>
      <c r="W86" s="270"/>
      <c r="X86" s="36"/>
      <c r="Y86" s="43">
        <v>2</v>
      </c>
      <c r="Z86" s="37"/>
      <c r="AA86" s="265">
        <v>30</v>
      </c>
      <c r="AB86" s="266"/>
      <c r="AC86" s="266"/>
      <c r="AD86" s="267"/>
      <c r="AE86" s="37"/>
      <c r="AF86" s="43">
        <v>2</v>
      </c>
      <c r="AG86" s="36"/>
      <c r="AH86" s="268">
        <v>30</v>
      </c>
      <c r="AI86" s="269"/>
      <c r="AJ86" s="269"/>
      <c r="AK86" s="270"/>
      <c r="AL86" s="36"/>
      <c r="AM86" s="43">
        <v>2</v>
      </c>
      <c r="AN86" s="37"/>
      <c r="AO86" s="265"/>
      <c r="AP86" s="266"/>
      <c r="AQ86" s="266"/>
      <c r="AR86" s="267"/>
      <c r="AS86" s="37"/>
      <c r="AT86" s="43"/>
      <c r="AU86" s="21">
        <f>H86+M86+T86+AA86+AH86</f>
        <v>150</v>
      </c>
      <c r="AV86" s="21">
        <f t="shared" si="16"/>
        <v>275</v>
      </c>
      <c r="AW86" s="48">
        <f>K86+R86+Y86+AF86+AM86+AT86</f>
        <v>11</v>
      </c>
    </row>
    <row r="87" spans="1:50" ht="30" x14ac:dyDescent="0.25">
      <c r="A87" s="42" t="s">
        <v>49</v>
      </c>
      <c r="B87" s="35" t="s">
        <v>53</v>
      </c>
      <c r="C87" s="33" t="s">
        <v>72</v>
      </c>
      <c r="D87" s="156" t="s">
        <v>26</v>
      </c>
      <c r="E87" s="156" t="s">
        <v>73</v>
      </c>
      <c r="F87" s="21"/>
      <c r="G87" s="36"/>
      <c r="H87" s="268">
        <v>30</v>
      </c>
      <c r="I87" s="270"/>
      <c r="J87" s="36"/>
      <c r="K87" s="43">
        <v>2</v>
      </c>
      <c r="L87" s="37"/>
      <c r="M87" s="265">
        <v>30</v>
      </c>
      <c r="N87" s="266"/>
      <c r="O87" s="266"/>
      <c r="P87" s="267"/>
      <c r="Q87" s="37"/>
      <c r="R87" s="43">
        <v>2</v>
      </c>
      <c r="S87" s="36"/>
      <c r="T87" s="268">
        <v>30</v>
      </c>
      <c r="U87" s="269"/>
      <c r="V87" s="269"/>
      <c r="W87" s="270"/>
      <c r="X87" s="36"/>
      <c r="Y87" s="43">
        <v>2</v>
      </c>
      <c r="Z87" s="37"/>
      <c r="AA87" s="265">
        <v>30</v>
      </c>
      <c r="AB87" s="266"/>
      <c r="AC87" s="266"/>
      <c r="AD87" s="267"/>
      <c r="AE87" s="37"/>
      <c r="AF87" s="43">
        <v>2</v>
      </c>
      <c r="AG87" s="36"/>
      <c r="AH87" s="268"/>
      <c r="AI87" s="269"/>
      <c r="AJ87" s="269"/>
      <c r="AK87" s="270"/>
      <c r="AL87" s="36"/>
      <c r="AM87" s="43"/>
      <c r="AN87" s="37"/>
      <c r="AO87" s="265">
        <v>30</v>
      </c>
      <c r="AP87" s="266"/>
      <c r="AQ87" s="266"/>
      <c r="AR87" s="267"/>
      <c r="AS87" s="37"/>
      <c r="AT87" s="43">
        <v>2</v>
      </c>
      <c r="AU87" s="21">
        <f>H87+M87+T87+AA87+AO87</f>
        <v>150</v>
      </c>
      <c r="AV87" s="21">
        <f t="shared" si="16"/>
        <v>250</v>
      </c>
      <c r="AW87" s="48">
        <f>K87+R87+Y87+AF87+AM87+AT87</f>
        <v>10</v>
      </c>
    </row>
    <row r="88" spans="1:50" x14ac:dyDescent="0.25">
      <c r="A88" s="32"/>
      <c r="B88" s="40" t="s">
        <v>37</v>
      </c>
      <c r="C88" s="33"/>
      <c r="D88" s="34"/>
      <c r="E88" s="21"/>
      <c r="F88" s="21"/>
      <c r="G88" s="39"/>
      <c r="H88" s="276">
        <f>SUM(H83:I87)</f>
        <v>150</v>
      </c>
      <c r="I88" s="277"/>
      <c r="J88" s="39">
        <f>SUM(J83:J87)</f>
        <v>0</v>
      </c>
      <c r="K88" s="38">
        <f>SUM(K83:K87)</f>
        <v>14</v>
      </c>
      <c r="L88" s="39">
        <f t="shared" ref="L88:Q88" si="17">SUM(L83:L87)</f>
        <v>0</v>
      </c>
      <c r="M88" s="273">
        <f>SUM(M83:M87)</f>
        <v>135</v>
      </c>
      <c r="N88" s="274"/>
      <c r="O88" s="274"/>
      <c r="P88" s="275"/>
      <c r="Q88" s="39">
        <f t="shared" si="17"/>
        <v>0</v>
      </c>
      <c r="R88" s="38">
        <f>SUM(R83:R87)</f>
        <v>10</v>
      </c>
      <c r="S88" s="39">
        <f t="shared" ref="S88:X88" si="18">SUM(S83:S87)</f>
        <v>0</v>
      </c>
      <c r="T88" s="273">
        <f t="shared" si="18"/>
        <v>120</v>
      </c>
      <c r="U88" s="274"/>
      <c r="V88" s="274"/>
      <c r="W88" s="275"/>
      <c r="X88" s="39">
        <f t="shared" si="18"/>
        <v>0</v>
      </c>
      <c r="Y88" s="38">
        <f>SUM(Y84:Y87)</f>
        <v>8</v>
      </c>
      <c r="Z88" s="39">
        <f t="shared" ref="Z88:AE88" si="19">SUM(Z83:Z87)</f>
        <v>0</v>
      </c>
      <c r="AA88" s="273">
        <f t="shared" si="19"/>
        <v>120</v>
      </c>
      <c r="AB88" s="274"/>
      <c r="AC88" s="274"/>
      <c r="AD88" s="275"/>
      <c r="AE88" s="39">
        <f t="shared" si="19"/>
        <v>0</v>
      </c>
      <c r="AF88" s="38">
        <f>SUM(AF83:AF87)</f>
        <v>8</v>
      </c>
      <c r="AG88" s="39">
        <f t="shared" ref="AG88:AL88" si="20">SUM(AG83:AG87)</f>
        <v>0</v>
      </c>
      <c r="AH88" s="273">
        <f t="shared" si="20"/>
        <v>90</v>
      </c>
      <c r="AI88" s="274"/>
      <c r="AJ88" s="274"/>
      <c r="AK88" s="275"/>
      <c r="AL88" s="39">
        <f t="shared" si="20"/>
        <v>0</v>
      </c>
      <c r="AM88" s="38">
        <f>SUM(AM83:AM87)</f>
        <v>6</v>
      </c>
      <c r="AN88" s="39">
        <f>SUM(AN83:AN87)</f>
        <v>0</v>
      </c>
      <c r="AO88" s="273">
        <f>SUM(AO83:AO87)</f>
        <v>90</v>
      </c>
      <c r="AP88" s="274"/>
      <c r="AQ88" s="274"/>
      <c r="AR88" s="275"/>
      <c r="AS88" s="39">
        <f>SUM(AS83:AS87)</f>
        <v>0</v>
      </c>
      <c r="AT88" s="38">
        <f>SUM(AT83:AT87)</f>
        <v>6</v>
      </c>
      <c r="AU88" s="41">
        <f>SUM(AU83:AU87)</f>
        <v>705</v>
      </c>
      <c r="AV88" s="39">
        <f>SUM(AV83:AV87)</f>
        <v>1300</v>
      </c>
      <c r="AW88" s="38">
        <f>SUM(AW83:AW87)</f>
        <v>52</v>
      </c>
    </row>
    <row r="89" spans="1:50" x14ac:dyDescent="0.25">
      <c r="A89" s="396"/>
      <c r="B89" s="396"/>
      <c r="C89" s="396"/>
      <c r="D89" s="396"/>
      <c r="E89" s="396"/>
      <c r="F89" s="396"/>
      <c r="G89" s="396"/>
      <c r="H89" s="396"/>
      <c r="I89" s="396"/>
      <c r="J89" s="396"/>
      <c r="K89" s="396"/>
      <c r="L89" s="396"/>
      <c r="M89" s="396"/>
      <c r="N89" s="396"/>
      <c r="O89" s="396"/>
      <c r="P89" s="396"/>
      <c r="Q89" s="396"/>
      <c r="R89" s="396"/>
      <c r="S89" s="396"/>
      <c r="T89" s="396"/>
      <c r="U89" s="396"/>
      <c r="V89" s="396"/>
      <c r="W89" s="396"/>
      <c r="X89" s="396"/>
      <c r="Y89" s="396"/>
      <c r="Z89" s="396"/>
      <c r="AA89" s="396"/>
      <c r="AB89" s="396"/>
      <c r="AC89" s="396"/>
      <c r="AD89" s="396"/>
      <c r="AE89" s="396"/>
      <c r="AF89" s="396"/>
      <c r="AG89" s="396"/>
      <c r="AH89" s="396"/>
      <c r="AI89" s="396"/>
      <c r="AJ89" s="396"/>
      <c r="AK89" s="396"/>
      <c r="AL89" s="396"/>
      <c r="AM89" s="396"/>
      <c r="AN89" s="396"/>
      <c r="AO89" s="396"/>
      <c r="AP89" s="396"/>
      <c r="AQ89" s="396"/>
      <c r="AR89" s="396"/>
      <c r="AS89" s="396"/>
      <c r="AT89" s="396"/>
      <c r="AU89" s="396"/>
      <c r="AV89" s="396"/>
      <c r="AW89" s="396"/>
    </row>
    <row r="90" spans="1:50" ht="63" customHeight="1" x14ac:dyDescent="0.25">
      <c r="A90" s="282" t="s">
        <v>173</v>
      </c>
      <c r="B90" s="282"/>
      <c r="C90" s="282"/>
      <c r="D90" s="282"/>
      <c r="E90" s="282"/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82"/>
      <c r="AL90" s="282"/>
      <c r="AM90" s="282"/>
      <c r="AN90" s="282"/>
      <c r="AO90" s="282"/>
      <c r="AP90" s="282"/>
      <c r="AQ90" s="282"/>
      <c r="AR90" s="282"/>
      <c r="AS90" s="282"/>
      <c r="AT90" s="282"/>
      <c r="AU90" s="282"/>
      <c r="AV90" s="282"/>
      <c r="AW90" s="282"/>
      <c r="AX90" s="100"/>
    </row>
    <row r="91" spans="1:50" ht="21.75" customHeight="1" x14ac:dyDescent="0.25">
      <c r="A91" s="282" t="s">
        <v>56</v>
      </c>
      <c r="B91" s="282"/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2"/>
      <c r="AL91" s="282"/>
      <c r="AM91" s="282"/>
      <c r="AN91" s="282"/>
      <c r="AO91" s="282"/>
      <c r="AP91" s="282"/>
      <c r="AQ91" s="282"/>
      <c r="AR91" s="282"/>
      <c r="AS91" s="282"/>
      <c r="AT91" s="282"/>
      <c r="AU91" s="282"/>
      <c r="AV91" s="282"/>
      <c r="AW91" s="282"/>
    </row>
    <row r="92" spans="1:50" s="45" customFormat="1" ht="35.1" customHeight="1" x14ac:dyDescent="0.25">
      <c r="A92" s="401" t="s">
        <v>119</v>
      </c>
      <c r="B92" s="401"/>
      <c r="C92" s="401"/>
      <c r="D92" s="401"/>
      <c r="E92" s="401"/>
      <c r="F92" s="401"/>
      <c r="G92" s="401"/>
      <c r="H92" s="401"/>
      <c r="I92" s="401"/>
      <c r="J92" s="401"/>
      <c r="K92" s="401"/>
      <c r="L92" s="401"/>
      <c r="M92" s="401"/>
      <c r="N92" s="401"/>
      <c r="O92" s="401"/>
      <c r="P92" s="401"/>
      <c r="Q92" s="401"/>
      <c r="R92" s="401"/>
      <c r="S92" s="401"/>
      <c r="T92" s="401"/>
      <c r="U92" s="401"/>
      <c r="V92" s="401"/>
      <c r="W92" s="401"/>
      <c r="X92" s="401"/>
      <c r="Y92" s="401"/>
      <c r="Z92" s="401"/>
      <c r="AA92" s="401"/>
      <c r="AB92" s="401"/>
      <c r="AC92" s="401"/>
      <c r="AD92" s="401"/>
      <c r="AE92" s="401"/>
      <c r="AF92" s="401"/>
      <c r="AG92" s="401"/>
      <c r="AH92" s="401"/>
      <c r="AI92" s="401"/>
      <c r="AJ92" s="401"/>
      <c r="AK92" s="401"/>
      <c r="AL92" s="401"/>
      <c r="AM92" s="401"/>
      <c r="AN92" s="401"/>
      <c r="AO92" s="401"/>
      <c r="AP92" s="401"/>
      <c r="AQ92" s="401"/>
      <c r="AR92" s="401"/>
      <c r="AS92" s="401"/>
      <c r="AT92" s="401"/>
      <c r="AU92" s="401"/>
      <c r="AV92" s="401"/>
      <c r="AW92" s="401"/>
    </row>
    <row r="93" spans="1:50" ht="15.75" x14ac:dyDescent="0.25">
      <c r="A93" s="395" t="s">
        <v>121</v>
      </c>
      <c r="B93" s="395"/>
      <c r="C93" s="395"/>
      <c r="D93" s="395"/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Q93" s="395"/>
      <c r="R93" s="395"/>
      <c r="S93" s="395"/>
      <c r="T93" s="395"/>
      <c r="U93" s="395"/>
      <c r="V93" s="395"/>
      <c r="W93" s="395"/>
      <c r="X93" s="395"/>
      <c r="Y93" s="395"/>
      <c r="Z93" s="395"/>
      <c r="AA93" s="395"/>
      <c r="AB93" s="395"/>
      <c r="AC93" s="395"/>
      <c r="AD93" s="395"/>
      <c r="AE93" s="395"/>
      <c r="AF93" s="395"/>
      <c r="AG93" s="395"/>
      <c r="AH93" s="395"/>
      <c r="AI93" s="395"/>
      <c r="AJ93" s="395"/>
      <c r="AK93" s="395"/>
      <c r="AL93" s="395"/>
      <c r="AM93" s="395"/>
      <c r="AN93" s="395"/>
      <c r="AO93" s="395"/>
      <c r="AP93" s="395"/>
      <c r="AQ93" s="395"/>
      <c r="AR93" s="395"/>
      <c r="AS93" s="395"/>
      <c r="AT93" s="395"/>
      <c r="AU93" s="395"/>
      <c r="AV93" s="395"/>
      <c r="AW93" s="395"/>
    </row>
    <row r="94" spans="1:50" ht="17.25" customHeight="1" x14ac:dyDescent="0.25">
      <c r="A94" s="282" t="s">
        <v>122</v>
      </c>
      <c r="B94" s="282"/>
      <c r="C94" s="282"/>
      <c r="D94" s="282"/>
      <c r="E94" s="282"/>
      <c r="F94" s="282"/>
      <c r="G94" s="282"/>
      <c r="H94" s="282"/>
      <c r="I94" s="282"/>
      <c r="J94" s="282"/>
      <c r="K94" s="282"/>
      <c r="L94" s="282"/>
      <c r="M94" s="282"/>
      <c r="N94" s="282"/>
      <c r="O94" s="282"/>
      <c r="P94" s="282"/>
      <c r="Q94" s="282"/>
      <c r="R94" s="282"/>
      <c r="S94" s="282"/>
      <c r="T94" s="282"/>
      <c r="U94" s="282"/>
      <c r="V94" s="282"/>
      <c r="W94" s="282"/>
      <c r="X94" s="282"/>
      <c r="Y94" s="282"/>
      <c r="Z94" s="282"/>
      <c r="AA94" s="282"/>
      <c r="AB94" s="282"/>
      <c r="AC94" s="282"/>
      <c r="AD94" s="282"/>
      <c r="AE94" s="282"/>
      <c r="AF94" s="282"/>
      <c r="AG94" s="282"/>
      <c r="AH94" s="282"/>
      <c r="AI94" s="282"/>
      <c r="AJ94" s="282"/>
      <c r="AK94" s="282"/>
      <c r="AL94" s="282"/>
      <c r="AM94" s="282"/>
      <c r="AN94" s="282"/>
      <c r="AO94" s="282"/>
      <c r="AP94" s="282"/>
      <c r="AQ94" s="282"/>
      <c r="AR94" s="282"/>
      <c r="AS94" s="282"/>
      <c r="AT94" s="282"/>
      <c r="AU94" s="282"/>
      <c r="AV94" s="282"/>
      <c r="AW94" s="282"/>
    </row>
    <row r="95" spans="1:50" ht="18.75" x14ac:dyDescent="0.25">
      <c r="A95" s="397" t="s">
        <v>181</v>
      </c>
      <c r="B95" s="397"/>
      <c r="C95" s="397"/>
      <c r="D95" s="397"/>
      <c r="E95" s="397"/>
      <c r="F95" s="397"/>
      <c r="G95" s="397"/>
      <c r="H95" s="397"/>
      <c r="I95" s="397"/>
      <c r="J95" s="397"/>
      <c r="K95" s="397"/>
      <c r="L95" s="397"/>
      <c r="M95" s="397"/>
      <c r="N95" s="397"/>
      <c r="O95" s="397"/>
      <c r="P95" s="397"/>
      <c r="Q95" s="397"/>
      <c r="R95" s="397"/>
      <c r="S95" s="397"/>
      <c r="T95" s="397"/>
      <c r="U95" s="397"/>
      <c r="V95" s="397"/>
      <c r="W95" s="397"/>
      <c r="X95" s="397"/>
      <c r="Y95" s="397"/>
      <c r="Z95" s="397"/>
      <c r="AA95" s="397"/>
      <c r="AB95" s="397"/>
      <c r="AC95" s="397"/>
      <c r="AD95" s="397"/>
      <c r="AE95" s="397"/>
      <c r="AF95" s="397"/>
      <c r="AG95" s="397"/>
      <c r="AH95" s="397"/>
      <c r="AI95" s="397"/>
      <c r="AJ95" s="397"/>
      <c r="AK95" s="397"/>
      <c r="AL95" s="397"/>
      <c r="AM95" s="397"/>
      <c r="AN95" s="397"/>
      <c r="AO95" s="397"/>
      <c r="AP95" s="397"/>
      <c r="AQ95" s="397"/>
      <c r="AR95" s="397"/>
      <c r="AS95" s="397"/>
      <c r="AT95" s="397"/>
      <c r="AU95" s="397"/>
      <c r="AV95" s="397"/>
      <c r="AW95" s="397"/>
    </row>
    <row r="96" spans="1:50" x14ac:dyDescent="0.25">
      <c r="A96" s="60"/>
      <c r="B96" s="60"/>
      <c r="C96" s="60"/>
      <c r="D96" s="60"/>
      <c r="P96" s="28"/>
      <c r="Y96" s="60"/>
      <c r="AD96" s="28"/>
      <c r="AM96" s="60"/>
      <c r="AO96"/>
      <c r="AP96"/>
      <c r="AQ96"/>
      <c r="AR96"/>
      <c r="AS96"/>
      <c r="AT96"/>
      <c r="AU96"/>
      <c r="AV96"/>
      <c r="AW96"/>
    </row>
    <row r="97" spans="1:49" x14ac:dyDescent="0.25">
      <c r="A97" s="60"/>
      <c r="B97" s="60"/>
      <c r="C97" s="60"/>
      <c r="D97" s="60"/>
      <c r="P97" s="28"/>
      <c r="Y97" s="60"/>
      <c r="AD97" s="28"/>
      <c r="AM97" s="60"/>
      <c r="AO97"/>
      <c r="AP97"/>
      <c r="AQ97"/>
      <c r="AR97"/>
      <c r="AS97"/>
      <c r="AT97"/>
      <c r="AU97"/>
      <c r="AV97"/>
      <c r="AW97"/>
    </row>
    <row r="98" spans="1:49" x14ac:dyDescent="0.25">
      <c r="A98" s="60"/>
      <c r="B98" s="60"/>
      <c r="C98" s="60"/>
      <c r="D98" s="60"/>
      <c r="P98" s="28"/>
      <c r="Y98" s="60"/>
      <c r="AD98" s="28"/>
      <c r="AM98" s="60"/>
      <c r="AO98"/>
      <c r="AP98"/>
      <c r="AQ98"/>
      <c r="AR98"/>
      <c r="AS98"/>
      <c r="AT98"/>
      <c r="AU98"/>
      <c r="AV98"/>
      <c r="AW98"/>
    </row>
    <row r="99" spans="1:49" x14ac:dyDescent="0.25">
      <c r="A99" s="60"/>
      <c r="B99" s="60"/>
      <c r="C99" s="60"/>
      <c r="D99" s="60"/>
      <c r="P99" s="28"/>
      <c r="Y99" s="60"/>
      <c r="AD99" s="28"/>
      <c r="AM99" s="60"/>
      <c r="AO99"/>
      <c r="AP99"/>
      <c r="AQ99"/>
      <c r="AR99"/>
      <c r="AS99"/>
      <c r="AT99"/>
      <c r="AU99"/>
      <c r="AV99"/>
      <c r="AW99"/>
    </row>
  </sheetData>
  <mergeCells count="447">
    <mergeCell ref="A94:AW94"/>
    <mergeCell ref="A93:AW93"/>
    <mergeCell ref="A89:AW89"/>
    <mergeCell ref="A95:AW95"/>
    <mergeCell ref="A80:C80"/>
    <mergeCell ref="H22:I22"/>
    <mergeCell ref="M22:P22"/>
    <mergeCell ref="T22:W22"/>
    <mergeCell ref="AA22:AD22"/>
    <mergeCell ref="AH22:AK22"/>
    <mergeCell ref="AO22:AR22"/>
    <mergeCell ref="H23:I23"/>
    <mergeCell ref="M23:P23"/>
    <mergeCell ref="T23:W23"/>
    <mergeCell ref="AA23:AD23"/>
    <mergeCell ref="AH23:AK23"/>
    <mergeCell ref="AO23:AR23"/>
    <mergeCell ref="M71:P71"/>
    <mergeCell ref="T71:W71"/>
    <mergeCell ref="AO54:AR54"/>
    <mergeCell ref="M54:P54"/>
    <mergeCell ref="T54:W54"/>
    <mergeCell ref="AA54:AD54"/>
    <mergeCell ref="A92:AW92"/>
    <mergeCell ref="AN7:AT7"/>
    <mergeCell ref="S8:S9"/>
    <mergeCell ref="S7:Y7"/>
    <mergeCell ref="D8:D9"/>
    <mergeCell ref="AS8:AS9"/>
    <mergeCell ref="Z8:Z9"/>
    <mergeCell ref="AM8:AM9"/>
    <mergeCell ref="AN8:AN9"/>
    <mergeCell ref="AA8:AD9"/>
    <mergeCell ref="E8:E9"/>
    <mergeCell ref="R8:R9"/>
    <mergeCell ref="G8:G9"/>
    <mergeCell ref="M8:P9"/>
    <mergeCell ref="D6:F7"/>
    <mergeCell ref="F8:F9"/>
    <mergeCell ref="L8:L9"/>
    <mergeCell ref="H8:I9"/>
    <mergeCell ref="AH8:AK9"/>
    <mergeCell ref="AE8:AE9"/>
    <mergeCell ref="H31:I31"/>
    <mergeCell ref="M31:P31"/>
    <mergeCell ref="T31:W31"/>
    <mergeCell ref="AA31:AD31"/>
    <mergeCell ref="AH31:AK31"/>
    <mergeCell ref="AO31:AR31"/>
    <mergeCell ref="A82:AW82"/>
    <mergeCell ref="A91:AW91"/>
    <mergeCell ref="A56:AW56"/>
    <mergeCell ref="A39:AT39"/>
    <mergeCell ref="H55:I55"/>
    <mergeCell ref="H53:I53"/>
    <mergeCell ref="H63:I63"/>
    <mergeCell ref="H64:I64"/>
    <mergeCell ref="H65:I65"/>
    <mergeCell ref="H72:I72"/>
    <mergeCell ref="H73:I73"/>
    <mergeCell ref="H58:I58"/>
    <mergeCell ref="H59:I59"/>
    <mergeCell ref="AH54:AK54"/>
    <mergeCell ref="H60:I60"/>
    <mergeCell ref="H61:I61"/>
    <mergeCell ref="M36:P36"/>
    <mergeCell ref="H46:I46"/>
    <mergeCell ref="A1:AW1"/>
    <mergeCell ref="G5:AW5"/>
    <mergeCell ref="A5:F5"/>
    <mergeCell ref="B2:AW2"/>
    <mergeCell ref="C6:C9"/>
    <mergeCell ref="AL8:AL9"/>
    <mergeCell ref="G6:R6"/>
    <mergeCell ref="AG6:AT6"/>
    <mergeCell ref="Z7:AF7"/>
    <mergeCell ref="Y8:Y9"/>
    <mergeCell ref="AT8:AT9"/>
    <mergeCell ref="AG7:AM7"/>
    <mergeCell ref="L7:R7"/>
    <mergeCell ref="AG8:AG9"/>
    <mergeCell ref="B6:B9"/>
    <mergeCell ref="S6:AF6"/>
    <mergeCell ref="Q8:Q9"/>
    <mergeCell ref="B4:AW4"/>
    <mergeCell ref="K8:K9"/>
    <mergeCell ref="B3:F3"/>
    <mergeCell ref="H3:AC3"/>
    <mergeCell ref="AF3:AW3"/>
    <mergeCell ref="A6:A9"/>
    <mergeCell ref="T8:W9"/>
    <mergeCell ref="J8:J9"/>
    <mergeCell ref="AV6:AV9"/>
    <mergeCell ref="AW6:AW9"/>
    <mergeCell ref="X8:X9"/>
    <mergeCell ref="G7:K7"/>
    <mergeCell ref="AF8:AF9"/>
    <mergeCell ref="M20:P20"/>
    <mergeCell ref="H18:I18"/>
    <mergeCell ref="M11:P11"/>
    <mergeCell ref="H13:I13"/>
    <mergeCell ref="A10:AW10"/>
    <mergeCell ref="AA11:AD11"/>
    <mergeCell ref="AA12:AD12"/>
    <mergeCell ref="AA13:AD13"/>
    <mergeCell ref="AA14:AD14"/>
    <mergeCell ref="AA15:AD15"/>
    <mergeCell ref="H11:I11"/>
    <mergeCell ref="AH16:AK16"/>
    <mergeCell ref="AH17:AK17"/>
    <mergeCell ref="AH13:AK13"/>
    <mergeCell ref="AH14:AK14"/>
    <mergeCell ref="AH15:AK15"/>
    <mergeCell ref="AO8:AR9"/>
    <mergeCell ref="AU6:AU9"/>
    <mergeCell ref="H29:I29"/>
    <mergeCell ref="H30:I30"/>
    <mergeCell ref="H20:I20"/>
    <mergeCell ref="H21:I21"/>
    <mergeCell ref="H25:I25"/>
    <mergeCell ref="H27:I27"/>
    <mergeCell ref="H28:I28"/>
    <mergeCell ref="M29:P29"/>
    <mergeCell ref="M30:P30"/>
    <mergeCell ref="M21:P21"/>
    <mergeCell ref="M25:P25"/>
    <mergeCell ref="M27:P27"/>
    <mergeCell ref="M28:P28"/>
    <mergeCell ref="H62:I62"/>
    <mergeCell ref="H71:I71"/>
    <mergeCell ref="M62:P62"/>
    <mergeCell ref="M63:P63"/>
    <mergeCell ref="M64:P64"/>
    <mergeCell ref="M65:P65"/>
    <mergeCell ref="M72:P72"/>
    <mergeCell ref="M76:P76"/>
    <mergeCell ref="T76:W76"/>
    <mergeCell ref="M74:P74"/>
    <mergeCell ref="T74:W74"/>
    <mergeCell ref="H66:I66"/>
    <mergeCell ref="M66:P66"/>
    <mergeCell ref="T66:W66"/>
    <mergeCell ref="A75:AW75"/>
    <mergeCell ref="T62:W62"/>
    <mergeCell ref="T63:W63"/>
    <mergeCell ref="T64:W64"/>
    <mergeCell ref="T65:W65"/>
    <mergeCell ref="AA42:AD42"/>
    <mergeCell ref="AA46:AD46"/>
    <mergeCell ref="AA43:AD43"/>
    <mergeCell ref="AA44:AD44"/>
    <mergeCell ref="AA45:AD45"/>
    <mergeCell ref="AA50:AD50"/>
    <mergeCell ref="M49:P49"/>
    <mergeCell ref="M50:P50"/>
    <mergeCell ref="AA85:AD85"/>
    <mergeCell ref="T72:W72"/>
    <mergeCell ref="T73:W73"/>
    <mergeCell ref="AA76:AD76"/>
    <mergeCell ref="M77:P77"/>
    <mergeCell ref="T77:W77"/>
    <mergeCell ref="AA66:AD66"/>
    <mergeCell ref="T61:W61"/>
    <mergeCell ref="M42:P42"/>
    <mergeCell ref="M43:P43"/>
    <mergeCell ref="M44:P44"/>
    <mergeCell ref="T52:W52"/>
    <mergeCell ref="M33:P33"/>
    <mergeCell ref="M40:P40"/>
    <mergeCell ref="H45:I45"/>
    <mergeCell ref="T42:W42"/>
    <mergeCell ref="T43:W43"/>
    <mergeCell ref="T44:W44"/>
    <mergeCell ref="T32:W32"/>
    <mergeCell ref="T35:W35"/>
    <mergeCell ref="T36:W36"/>
    <mergeCell ref="T33:W33"/>
    <mergeCell ref="H44:I44"/>
    <mergeCell ref="M32:P32"/>
    <mergeCell ref="H35:I35"/>
    <mergeCell ref="H33:I33"/>
    <mergeCell ref="M35:P35"/>
    <mergeCell ref="H42:I42"/>
    <mergeCell ref="H43:I43"/>
    <mergeCell ref="H32:I32"/>
    <mergeCell ref="H36:I36"/>
    <mergeCell ref="M41:P41"/>
    <mergeCell ref="AH25:AK25"/>
    <mergeCell ref="AH27:AK27"/>
    <mergeCell ref="AH28:AK28"/>
    <mergeCell ref="AH21:AK21"/>
    <mergeCell ref="AH29:AK29"/>
    <mergeCell ref="AH30:AK30"/>
    <mergeCell ref="AA32:AD32"/>
    <mergeCell ref="AA35:AD35"/>
    <mergeCell ref="AA86:AD86"/>
    <mergeCell ref="AA73:AD73"/>
    <mergeCell ref="AA51:AD51"/>
    <mergeCell ref="AA52:AD52"/>
    <mergeCell ref="AA53:AD53"/>
    <mergeCell ref="AA48:AD48"/>
    <mergeCell ref="AA49:AD49"/>
    <mergeCell ref="AH84:AK84"/>
    <mergeCell ref="AH85:AK85"/>
    <mergeCell ref="AH48:AK48"/>
    <mergeCell ref="AH49:AK49"/>
    <mergeCell ref="AH50:AK50"/>
    <mergeCell ref="AA28:AD28"/>
    <mergeCell ref="AA29:AD29"/>
    <mergeCell ref="AA30:AD30"/>
    <mergeCell ref="AH36:AK36"/>
    <mergeCell ref="AA62:AD62"/>
    <mergeCell ref="AA63:AD63"/>
    <mergeCell ref="AA64:AD64"/>
    <mergeCell ref="AA65:AD65"/>
    <mergeCell ref="AA57:AD57"/>
    <mergeCell ref="AA58:AD58"/>
    <mergeCell ref="AA59:AD59"/>
    <mergeCell ref="AA60:AD60"/>
    <mergeCell ref="M61:P61"/>
    <mergeCell ref="AA61:AD61"/>
    <mergeCell ref="M57:P57"/>
    <mergeCell ref="M58:P58"/>
    <mergeCell ref="M59:P59"/>
    <mergeCell ref="M60:P60"/>
    <mergeCell ref="H49:I49"/>
    <mergeCell ref="H50:I50"/>
    <mergeCell ref="H51:I51"/>
    <mergeCell ref="T60:W60"/>
    <mergeCell ref="T51:W51"/>
    <mergeCell ref="H52:I52"/>
    <mergeCell ref="H57:I57"/>
    <mergeCell ref="M53:P53"/>
    <mergeCell ref="T59:W59"/>
    <mergeCell ref="AA21:AD21"/>
    <mergeCell ref="AA25:AD25"/>
    <mergeCell ref="AA27:AD27"/>
    <mergeCell ref="M45:P45"/>
    <mergeCell ref="M52:P52"/>
    <mergeCell ref="M48:P48"/>
    <mergeCell ref="M51:P51"/>
    <mergeCell ref="T29:W29"/>
    <mergeCell ref="T30:W30"/>
    <mergeCell ref="T46:W46"/>
    <mergeCell ref="T45:W45"/>
    <mergeCell ref="T48:W48"/>
    <mergeCell ref="T49:W49"/>
    <mergeCell ref="T50:W50"/>
    <mergeCell ref="T21:W21"/>
    <mergeCell ref="T25:W25"/>
    <mergeCell ref="T27:W27"/>
    <mergeCell ref="T28:W28"/>
    <mergeCell ref="T40:W40"/>
    <mergeCell ref="T41:W41"/>
    <mergeCell ref="AA33:AD33"/>
    <mergeCell ref="AA36:AD36"/>
    <mergeCell ref="AA40:AD40"/>
    <mergeCell ref="AA41:AD41"/>
    <mergeCell ref="AH20:AK20"/>
    <mergeCell ref="AA16:AD16"/>
    <mergeCell ref="AV16:AV17"/>
    <mergeCell ref="AW16:AW17"/>
    <mergeCell ref="AA17:AD17"/>
    <mergeCell ref="AA18:AD18"/>
    <mergeCell ref="AO16:AR16"/>
    <mergeCell ref="AO17:AR17"/>
    <mergeCell ref="H17:I17"/>
    <mergeCell ref="M16:P16"/>
    <mergeCell ref="M17:P17"/>
    <mergeCell ref="AO20:AR20"/>
    <mergeCell ref="M18:P18"/>
    <mergeCell ref="K16:K17"/>
    <mergeCell ref="T16:W16"/>
    <mergeCell ref="T17:W17"/>
    <mergeCell ref="AO18:AR18"/>
    <mergeCell ref="AH18:AK18"/>
    <mergeCell ref="H16:I16"/>
    <mergeCell ref="AO36:AR36"/>
    <mergeCell ref="AO11:AR11"/>
    <mergeCell ref="AO12:AR12"/>
    <mergeCell ref="AO13:AR13"/>
    <mergeCell ref="AO14:AR14"/>
    <mergeCell ref="H14:I14"/>
    <mergeCell ref="H15:I15"/>
    <mergeCell ref="M12:P12"/>
    <mergeCell ref="M13:P13"/>
    <mergeCell ref="M14:P14"/>
    <mergeCell ref="M15:P15"/>
    <mergeCell ref="T11:W11"/>
    <mergeCell ref="T12:W12"/>
    <mergeCell ref="T13:W13"/>
    <mergeCell ref="T14:W14"/>
    <mergeCell ref="T15:W15"/>
    <mergeCell ref="H12:I12"/>
    <mergeCell ref="AO15:AR15"/>
    <mergeCell ref="AH11:AK11"/>
    <mergeCell ref="AH12:AK12"/>
    <mergeCell ref="T18:W18"/>
    <mergeCell ref="T20:W20"/>
    <mergeCell ref="A19:AW19"/>
    <mergeCell ref="AA20:AD20"/>
    <mergeCell ref="AH74:AK74"/>
    <mergeCell ref="AH46:AK46"/>
    <mergeCell ref="AH69:AK69"/>
    <mergeCell ref="AH70:AK70"/>
    <mergeCell ref="AH68:AK68"/>
    <mergeCell ref="AH66:AK66"/>
    <mergeCell ref="AO21:AR21"/>
    <mergeCell ref="AO25:AR25"/>
    <mergeCell ref="AO27:AR27"/>
    <mergeCell ref="AO28:AR28"/>
    <mergeCell ref="AO61:AR61"/>
    <mergeCell ref="AO29:AR29"/>
    <mergeCell ref="AO30:AR30"/>
    <mergeCell ref="AO50:AR50"/>
    <mergeCell ref="AO51:AR51"/>
    <mergeCell ref="AO33:AR33"/>
    <mergeCell ref="AO40:AR40"/>
    <mergeCell ref="A47:AT47"/>
    <mergeCell ref="H40:I40"/>
    <mergeCell ref="H41:I41"/>
    <mergeCell ref="AH45:AK45"/>
    <mergeCell ref="AH58:AK58"/>
    <mergeCell ref="AH59:AK59"/>
    <mergeCell ref="AH60:AK60"/>
    <mergeCell ref="AH63:AK63"/>
    <mergeCell ref="AH64:AK64"/>
    <mergeCell ref="AH65:AK65"/>
    <mergeCell ref="AH71:AK71"/>
    <mergeCell ref="AH72:AK72"/>
    <mergeCell ref="AH32:AK32"/>
    <mergeCell ref="AH35:AK35"/>
    <mergeCell ref="AH57:AK57"/>
    <mergeCell ref="AH73:AK73"/>
    <mergeCell ref="AH51:AK51"/>
    <mergeCell ref="AH52:AK52"/>
    <mergeCell ref="AH53:AK53"/>
    <mergeCell ref="AH33:AK33"/>
    <mergeCell ref="AH40:AK40"/>
    <mergeCell ref="AH41:AK41"/>
    <mergeCell ref="AH42:AK42"/>
    <mergeCell ref="AH43:AK43"/>
    <mergeCell ref="AH44:AK44"/>
    <mergeCell ref="AO58:AR58"/>
    <mergeCell ref="AO52:AR52"/>
    <mergeCell ref="AO53:AR53"/>
    <mergeCell ref="AO72:AR72"/>
    <mergeCell ref="AO73:AR73"/>
    <mergeCell ref="AO74:AR74"/>
    <mergeCell ref="AO62:AR62"/>
    <mergeCell ref="AO68:AR68"/>
    <mergeCell ref="AO71:AR71"/>
    <mergeCell ref="AO66:AR66"/>
    <mergeCell ref="AO59:AR59"/>
    <mergeCell ref="AO60:AR60"/>
    <mergeCell ref="A90:AW90"/>
    <mergeCell ref="M37:P37"/>
    <mergeCell ref="T37:W37"/>
    <mergeCell ref="AA37:AD37"/>
    <mergeCell ref="AH37:AK37"/>
    <mergeCell ref="AO37:AR37"/>
    <mergeCell ref="H37:I37"/>
    <mergeCell ref="M55:P55"/>
    <mergeCell ref="T55:W55"/>
    <mergeCell ref="AA55:AD55"/>
    <mergeCell ref="AH55:AK55"/>
    <mergeCell ref="AO55:AR55"/>
    <mergeCell ref="AH61:AK61"/>
    <mergeCell ref="AH62:AK62"/>
    <mergeCell ref="AH86:AK86"/>
    <mergeCell ref="AH87:AK87"/>
    <mergeCell ref="AH88:AK88"/>
    <mergeCell ref="M88:P88"/>
    <mergeCell ref="AH80:AK80"/>
    <mergeCell ref="AO80:AR80"/>
    <mergeCell ref="AO83:AR83"/>
    <mergeCell ref="T53:W53"/>
    <mergeCell ref="AA74:AD74"/>
    <mergeCell ref="H48:I48"/>
    <mergeCell ref="T88:W88"/>
    <mergeCell ref="H88:I88"/>
    <mergeCell ref="H86:I86"/>
    <mergeCell ref="H87:I87"/>
    <mergeCell ref="AA88:AD88"/>
    <mergeCell ref="AH76:AK76"/>
    <mergeCell ref="AO88:AR88"/>
    <mergeCell ref="AO84:AR84"/>
    <mergeCell ref="AO87:AR87"/>
    <mergeCell ref="AO76:AR76"/>
    <mergeCell ref="AO85:AR85"/>
    <mergeCell ref="AO86:AR86"/>
    <mergeCell ref="AH83:AK83"/>
    <mergeCell ref="T87:W87"/>
    <mergeCell ref="M83:P83"/>
    <mergeCell ref="M84:P84"/>
    <mergeCell ref="AA84:AD84"/>
    <mergeCell ref="M86:P86"/>
    <mergeCell ref="H80:I80"/>
    <mergeCell ref="M80:P80"/>
    <mergeCell ref="T80:W80"/>
    <mergeCell ref="AA80:AD80"/>
    <mergeCell ref="H84:I84"/>
    <mergeCell ref="H85:I85"/>
    <mergeCell ref="H74:I74"/>
    <mergeCell ref="AA87:AD87"/>
    <mergeCell ref="T86:W86"/>
    <mergeCell ref="M87:P87"/>
    <mergeCell ref="H76:I76"/>
    <mergeCell ref="AA72:AD72"/>
    <mergeCell ref="AA71:AD71"/>
    <mergeCell ref="H68:I68"/>
    <mergeCell ref="M68:P68"/>
    <mergeCell ref="T68:W68"/>
    <mergeCell ref="AA68:AD68"/>
    <mergeCell ref="M73:P73"/>
    <mergeCell ref="T83:W83"/>
    <mergeCell ref="T84:W84"/>
    <mergeCell ref="T85:W85"/>
    <mergeCell ref="H83:I83"/>
    <mergeCell ref="AA83:AD83"/>
    <mergeCell ref="M85:P85"/>
    <mergeCell ref="H78:I78"/>
    <mergeCell ref="H79:I79"/>
    <mergeCell ref="AA26:AD26"/>
    <mergeCell ref="H67:I67"/>
    <mergeCell ref="M67:P67"/>
    <mergeCell ref="T67:W67"/>
    <mergeCell ref="AA67:AD67"/>
    <mergeCell ref="AH67:AK67"/>
    <mergeCell ref="AO67:AR67"/>
    <mergeCell ref="AO44:AR44"/>
    <mergeCell ref="AO45:AR45"/>
    <mergeCell ref="AO48:AR48"/>
    <mergeCell ref="AO49:AR49"/>
    <mergeCell ref="AO63:AR63"/>
    <mergeCell ref="AO64:AR64"/>
    <mergeCell ref="AO65:AR65"/>
    <mergeCell ref="T57:W57"/>
    <mergeCell ref="T58:W58"/>
    <mergeCell ref="M46:P46"/>
    <mergeCell ref="AO41:AR41"/>
    <mergeCell ref="AO42:AR42"/>
    <mergeCell ref="AO43:AR43"/>
    <mergeCell ref="AO32:AR32"/>
    <mergeCell ref="AO35:AR35"/>
    <mergeCell ref="AO46:AR46"/>
    <mergeCell ref="AO57:AR57"/>
  </mergeCells>
  <phoneticPr fontId="0" type="noConversion"/>
  <pageMargins left="0.25" right="0.25" top="0.75" bottom="0.75" header="0.3" footer="0.3"/>
  <pageSetup paperSize="9" scale="71" fitToHeight="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Germanistyka 2019-20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Lenovo</cp:lastModifiedBy>
  <cp:lastPrinted>2019-09-23T12:42:42Z</cp:lastPrinted>
  <dcterms:created xsi:type="dcterms:W3CDTF">2010-12-06T08:38:47Z</dcterms:created>
  <dcterms:modified xsi:type="dcterms:W3CDTF">2020-10-23T08:12:32Z</dcterms:modified>
</cp:coreProperties>
</file>